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Pricing Template" sheetId="1" r:id="rId1"/>
    <sheet name="Accomm Example" sheetId="2" r:id="rId2"/>
    <sheet name="Average Commission" sheetId="3" r:id="rId3"/>
  </sheets>
  <definedNames>
    <definedName name="_xlnm.Print_Area" localSheetId="1">'Accomm Example'!#REF!</definedName>
  </definedNames>
  <calcPr fullCalcOnLoad="1"/>
</workbook>
</file>

<file path=xl/sharedStrings.xml><?xml version="1.0" encoding="utf-8"?>
<sst xmlns="http://schemas.openxmlformats.org/spreadsheetml/2006/main" count="700" uniqueCount="255">
  <si>
    <t xml:space="preserve">Tourism Product Pricing </t>
  </si>
  <si>
    <t>1. Fixed Costs</t>
  </si>
  <si>
    <t>Fixed costs are the overheads incurred by the business as a whole.</t>
  </si>
  <si>
    <t>Each of the products you offer must share the burden of your fixed costs.</t>
  </si>
  <si>
    <t>Description</t>
  </si>
  <si>
    <t>Marketing Expenses</t>
  </si>
  <si>
    <t>Brochure production</t>
  </si>
  <si>
    <t>Internet development</t>
  </si>
  <si>
    <t>Advertising</t>
  </si>
  <si>
    <t>Raw cost of famils</t>
  </si>
  <si>
    <t>Other printing</t>
  </si>
  <si>
    <t>Sales travel</t>
  </si>
  <si>
    <t>Sales staff labour</t>
  </si>
  <si>
    <t>Marketing fees</t>
  </si>
  <si>
    <t>etc</t>
  </si>
  <si>
    <t>TOTAL MARKETING EXP</t>
  </si>
  <si>
    <t>Operational Expenses</t>
  </si>
  <si>
    <t>Office labour</t>
  </si>
  <si>
    <t>Postage</t>
  </si>
  <si>
    <t>Bank fees</t>
  </si>
  <si>
    <t>Govt fees</t>
  </si>
  <si>
    <t>Light and power</t>
  </si>
  <si>
    <t>Rates</t>
  </si>
  <si>
    <t>Communication</t>
  </si>
  <si>
    <t>Rent</t>
  </si>
  <si>
    <t>Superannuation</t>
  </si>
  <si>
    <t>Workcover</t>
  </si>
  <si>
    <t>Fuel</t>
  </si>
  <si>
    <t>Travel</t>
  </si>
  <si>
    <t>Membership fees</t>
  </si>
  <si>
    <t>TOTAL FIXED COSTS</t>
  </si>
  <si>
    <r>
      <t xml:space="preserve">This chart will assist the correct calculation of prices for </t>
    </r>
    <r>
      <rPr>
        <b/>
        <sz val="10"/>
        <rFont val="Arial"/>
        <family val="2"/>
      </rPr>
      <t>a number</t>
    </r>
    <r>
      <rPr>
        <sz val="10"/>
        <rFont val="Arial"/>
        <family val="0"/>
      </rPr>
      <t xml:space="preserve"> of tourism products for </t>
    </r>
    <r>
      <rPr>
        <b/>
        <sz val="10"/>
        <rFont val="Arial"/>
        <family val="2"/>
      </rPr>
      <t>one</t>
    </r>
    <r>
      <rPr>
        <sz val="10"/>
        <rFont val="Arial"/>
        <family val="0"/>
      </rPr>
      <t xml:space="preserve"> business or organisation.</t>
    </r>
  </si>
  <si>
    <t>If you only sell one product, all overheads must be recouped. If you sell two or more products, then overheads must be weighted</t>
  </si>
  <si>
    <t>2. Variable Costs</t>
  </si>
  <si>
    <t>Amount per sale</t>
  </si>
  <si>
    <t>Product A</t>
  </si>
  <si>
    <t>Product B</t>
  </si>
  <si>
    <t>Product C</t>
  </si>
  <si>
    <t>1.  Tour Business</t>
  </si>
  <si>
    <t>2.  Accommodation Business</t>
  </si>
  <si>
    <t>3.  Attraction Business</t>
  </si>
  <si>
    <t>TOTAL Variable costs</t>
  </si>
  <si>
    <t>TOTAL Variable Costs</t>
  </si>
  <si>
    <t>Profit is the money that goes back to the investors. The investor may be the business owner, partners or shareholders.</t>
  </si>
  <si>
    <t>Goods and Services Tax is required for businesses that turn over more than $50000 p.a.</t>
  </si>
  <si>
    <t>Businesses that turn over less than $50000 can choose whether they wish to be in the GST tax system.</t>
  </si>
  <si>
    <t>Tax rate</t>
  </si>
  <si>
    <t>All products</t>
  </si>
  <si>
    <t>GST</t>
  </si>
  <si>
    <t>Distribution and its associated costs happen in all industries - food, cars, petrol, clothes etc.</t>
  </si>
  <si>
    <t>The sales power of each is quite different and as such, the cost is different.</t>
  </si>
  <si>
    <t>ONE ONLY OF 1,2 OR 3.</t>
  </si>
  <si>
    <t>Weighting</t>
  </si>
  <si>
    <t>Retail 10%</t>
  </si>
  <si>
    <t>Wholesale 20%</t>
  </si>
  <si>
    <t>Inbound 25%</t>
  </si>
  <si>
    <t>Inbound 30%</t>
  </si>
  <si>
    <t>Direct sale - 0%</t>
  </si>
  <si>
    <t>Agent</t>
  </si>
  <si>
    <t>Average commission</t>
  </si>
  <si>
    <t>Administrative Expenses</t>
  </si>
  <si>
    <t>Fixed Expenses</t>
  </si>
  <si>
    <t>Weighting %</t>
  </si>
  <si>
    <t>CHECK - Must = 100%</t>
  </si>
  <si>
    <t>Fixed Costs</t>
  </si>
  <si>
    <t>Weighted TOTAL</t>
  </si>
  <si>
    <t>Fixed Costs per product</t>
  </si>
  <si>
    <t>TOTAL Marketing Expense</t>
  </si>
  <si>
    <t>TOTAL Operational Expense</t>
  </si>
  <si>
    <t>TOTAL Administration Expense</t>
  </si>
  <si>
    <t>TOTAL Business FIXED Costs</t>
  </si>
  <si>
    <t>This chart summarises all the above calculations.</t>
  </si>
  <si>
    <t>+ Profit Margin</t>
  </si>
  <si>
    <t>+ GST</t>
  </si>
  <si>
    <t>GROSS PRICE INCL TAX</t>
  </si>
  <si>
    <t>The above Gross Price is the price that consumers pay - no matter where they purchase the product.</t>
  </si>
  <si>
    <t>NETT Rates are your Gross Price (above) less the commission you agree to pay to that agent.</t>
  </si>
  <si>
    <t>NETT incl GST</t>
  </si>
  <si>
    <r>
      <t>Gross Incl GST</t>
    </r>
    <r>
      <rPr>
        <sz val="10"/>
        <rFont val="Arial"/>
        <family val="0"/>
      </rPr>
      <t xml:space="preserve"> (from chart above)</t>
    </r>
  </si>
  <si>
    <t>Disclaimer ???</t>
  </si>
  <si>
    <t>Profit margin ($)</t>
  </si>
  <si>
    <t>If you are not operating within the GST system, you will need to change the Tax Rate to '0%'.</t>
  </si>
  <si>
    <t>Pricing Summary Chart</t>
  </si>
  <si>
    <t>Note: The amount of Commission to add into this chart is higher than your Average Commission calculation. This is because</t>
  </si>
  <si>
    <t>when the agent takes off their commission it comes off the Gross Price which is higher than the Raw Price.</t>
  </si>
  <si>
    <t>pp</t>
  </si>
  <si>
    <t>units</t>
  </si>
  <si>
    <t>TOTAL ADMINISTRATIVE EXP</t>
  </si>
  <si>
    <t>Maintenance</t>
  </si>
  <si>
    <t>Cleaning</t>
  </si>
  <si>
    <t>Check =</t>
  </si>
  <si>
    <t>= Fixed cost per unit</t>
  </si>
  <si>
    <t>Inbound Rate Sheet (25%)</t>
  </si>
  <si>
    <t>Wholesale Rate Sheet (20%)</t>
  </si>
  <si>
    <t>+ Marked-Up Avge Commission</t>
  </si>
  <si>
    <t xml:space="preserve">Round up PRICE </t>
  </si>
  <si>
    <t>Insurance</t>
  </si>
  <si>
    <t>By changing the data that is entered in this template it is possible to see the effect on profit margins and price calculations.</t>
  </si>
  <si>
    <t>Further Information</t>
  </si>
  <si>
    <t>South Australian Tourism Commission</t>
  </si>
  <si>
    <t>Phone: 8463 4573</t>
  </si>
  <si>
    <t>Disclaimer:</t>
  </si>
  <si>
    <t xml:space="preserve">operators, it should not be relied upon as a substitute for obtaining </t>
  </si>
  <si>
    <t xml:space="preserve">It should be noted that the examples given in this template are fictitious for the </t>
  </si>
  <si>
    <t>business planning process.</t>
  </si>
  <si>
    <t xml:space="preserve">Commission and the authors disclaim any liability for errors, ommissions or other  </t>
  </si>
  <si>
    <t>While the South Australian Tourism Commission and the authors believe that</t>
  </si>
  <si>
    <t xml:space="preserve">this template will be of assistance to intending or existing tourism </t>
  </si>
  <si>
    <t>template.</t>
  </si>
  <si>
    <t xml:space="preserve">It is recommended that you consult your accountant or business advisor in the </t>
  </si>
  <si>
    <t xml:space="preserve">purposes of illustrating the activities that can be undertaken. Details contained </t>
  </si>
  <si>
    <t xml:space="preserve">within this template should not be relied upon as actual content for a business. </t>
  </si>
  <si>
    <t>For further information or assistance on how to complete this template, contact:</t>
  </si>
  <si>
    <t>The following Rate Sheet becomes a 'contract' between you and your Agent. The Agent will will hold you to it!</t>
  </si>
  <si>
    <t>end</t>
  </si>
  <si>
    <t>Brochure distribution</t>
  </si>
  <si>
    <t>Other (per person)</t>
  </si>
  <si>
    <t>Cleaning? (per person)</t>
  </si>
  <si>
    <t>Attendant staff wages (p person)</t>
  </si>
  <si>
    <t>The Australian Tax Office (ATO) can provide full details on your tax responsibilities.</t>
  </si>
  <si>
    <t>If you make a sale through an agent, you must pay them for that service.This is called 'commission'.</t>
  </si>
  <si>
    <t>In tourism, there are established channels of distribution. They are retail, wholesale and inbound travel agents.</t>
  </si>
  <si>
    <t>CHECK weightings = 100%</t>
  </si>
  <si>
    <t>=</t>
  </si>
  <si>
    <t>(From Section 1 at top of template)</t>
  </si>
  <si>
    <t>= RAW COST</t>
  </si>
  <si>
    <t>= RAW PRICE</t>
  </si>
  <si>
    <t>(Average commission)</t>
  </si>
  <si>
    <t>= GROSS PRICE EX TAX</t>
  </si>
  <si>
    <t>3. Expected Sales Volumes</t>
  </si>
  <si>
    <t>4. Profit Margin</t>
  </si>
  <si>
    <t>You can experiment with different sales levels. Change the figures to experiment with 'worst case scenarios' and 'best case scenarios'.</t>
  </si>
  <si>
    <t>Your assumptions in this template will be based on what you expect to sell over the next 12 month period.</t>
  </si>
  <si>
    <t>Based on your 'Expected Sales Volumes' from Section 3 above, you are budgeting to make a profit of:</t>
  </si>
  <si>
    <t>pa</t>
  </si>
  <si>
    <t>Divided by Sales Volume</t>
  </si>
  <si>
    <r>
      <t xml:space="preserve">Amount p.a. </t>
    </r>
    <r>
      <rPr>
        <b/>
        <sz val="10"/>
        <color indexed="23"/>
        <rFont val="Arial"/>
        <family val="2"/>
      </rPr>
      <t>Ex-GST</t>
    </r>
  </si>
  <si>
    <t>according to the volume of sales of each. This calculation will be made below in Section 6.</t>
  </si>
  <si>
    <t>Do not include GST in the amounts in this calculator. GST will be calculated later.</t>
  </si>
  <si>
    <t>NOTE: The following list of expenses may not cover all of the expenses that your business incurs. Add extra lines if necessary.</t>
  </si>
  <si>
    <t>or</t>
  </si>
  <si>
    <t>If you operate within the GST system then you will need to fill in the tax chart below with '10%'.</t>
  </si>
  <si>
    <t>Weight the proportion of sales that you expect to make through each of the different channels of distribution.</t>
  </si>
  <si>
    <t>Wholesale and Inbound Agents will want 'NETT' rates from you.</t>
  </si>
  <si>
    <t>XYZ Tourism Business (A4, letterhead)</t>
  </si>
  <si>
    <t xml:space="preserve">consequences which may arise from any person relying on any information in this </t>
  </si>
  <si>
    <t>5. GST</t>
  </si>
  <si>
    <t>6.  Commission</t>
  </si>
  <si>
    <t>7. Weighting of fixed costs for each of the different products</t>
  </si>
  <si>
    <t>8. SUMMARY CHART</t>
  </si>
  <si>
    <t>TOTAL OPERATIONAL EXP</t>
  </si>
  <si>
    <t>9. How to provide rates to agents</t>
  </si>
  <si>
    <t xml:space="preserve">      distribution - retail, wholesale and inbound</t>
  </si>
  <si>
    <r>
      <t xml:space="preserve">There are 7 sections to complete to calculate the prices of up to three products. Work through each section which is then </t>
    </r>
  </si>
  <si>
    <t>Variable costs are the costs that are only incurred when you sell a product. For example: When someone stays in a room,</t>
  </si>
  <si>
    <t xml:space="preserve">Tour, Accommodation or Attraction business sections will provide incorrect results in the final Summary at the end. </t>
  </si>
  <si>
    <t xml:space="preserve">Note: There are GST implications if you are NOT in the GST system. Your agent will still need to collect GST </t>
  </si>
  <si>
    <t>on their commission and this will affect what you charge. See your accountant or TAX consultant for further information.</t>
  </si>
  <si>
    <t xml:space="preserve">For example: a new business may get most of its business direct from consumers and retail agents. Wholesale and Inbound </t>
  </si>
  <si>
    <t>bookings may come later. Contact SATC for assistance if you are unsure.</t>
  </si>
  <si>
    <t xml:space="preserve">If you wish to calculate the price of two or three products in this template you must allocate your FIXED EXPENSES to each </t>
  </si>
  <si>
    <t xml:space="preserve">of the different products. For example, Product A may attract most of your marketing expenses, but Product B might attract </t>
  </si>
  <si>
    <t xml:space="preserve">The formula looks complex, but simply compensates for the extra margin of commission. </t>
  </si>
  <si>
    <t>The formula is: Raw Price/(1-(Average Commission/100))-Raw Price</t>
  </si>
  <si>
    <t xml:space="preserve">professional advice on matters concerning your business. The accuracy of each </t>
  </si>
  <si>
    <t xml:space="preserve">statement is not guaranteed, and accordingly, the South Australian Tourism </t>
  </si>
  <si>
    <t>$</t>
  </si>
  <si>
    <t>Laundry (per room/night)</t>
  </si>
  <si>
    <t>Room cleaning (per room/night)</t>
  </si>
  <si>
    <t>Consumerbles (per room/night)</t>
  </si>
  <si>
    <t>Note: For bookings of</t>
  </si>
  <si>
    <t>longer than one night</t>
  </si>
  <si>
    <t>these costs need to</t>
  </si>
  <si>
    <t>be averaged.</t>
  </si>
  <si>
    <t>a cleaning expense is incurred.</t>
  </si>
  <si>
    <t>Note: Adjustments will need to be made to cater for the difference between adult and child sales. Also, cleaning costs for accommodation</t>
  </si>
  <si>
    <t xml:space="preserve">may only occur once for a three night booking. Therefore provide an average cleaning cost per night. This also applies to laundry and consumables. </t>
  </si>
  <si>
    <t>Budgeted net profit</t>
  </si>
  <si>
    <t xml:space="preserve">apportion overheads to each product. </t>
  </si>
  <si>
    <t>most of your Operational Expenses. If you are calculating the cost of 2 or 3 products in this exercise, in the chart below,</t>
  </si>
  <si>
    <t>+ Variable Costs per unit</t>
  </si>
  <si>
    <t>$A</t>
  </si>
  <si>
    <t>A$</t>
  </si>
  <si>
    <t>Other (per room/night)</t>
  </si>
  <si>
    <t>TOTAL SALES first 12 months</t>
  </si>
  <si>
    <t>Expected Sales Volumes (per product first 12 mnths)</t>
  </si>
  <si>
    <t>TOTAL SALES first 6 months</t>
  </si>
  <si>
    <t>TOTAL SALES second 6 months</t>
  </si>
  <si>
    <t>TRANSFER THE DATA TO THE TABLE BELOW.</t>
  </si>
  <si>
    <t>Profit (dollars per unit sold)</t>
  </si>
  <si>
    <t>Sales Volume pa (in units)</t>
  </si>
  <si>
    <r>
      <t xml:space="preserve">Unit sales </t>
    </r>
    <r>
      <rPr>
        <b/>
        <sz val="10"/>
        <rFont val="Arial"/>
        <family val="2"/>
      </rPr>
      <t>mid-week</t>
    </r>
    <r>
      <rPr>
        <sz val="10"/>
        <rFont val="Arial"/>
        <family val="0"/>
      </rPr>
      <t xml:space="preserve"> (each week) for first 6 months </t>
    </r>
  </si>
  <si>
    <r>
      <t xml:space="preserve">Unit sales </t>
    </r>
    <r>
      <rPr>
        <b/>
        <sz val="10"/>
        <rFont val="Arial"/>
        <family val="2"/>
      </rPr>
      <t>weekends</t>
    </r>
    <r>
      <rPr>
        <sz val="10"/>
        <rFont val="Arial"/>
        <family val="0"/>
      </rPr>
      <t xml:space="preserve"> for first 6 months (per week)</t>
    </r>
  </si>
  <si>
    <r>
      <t xml:space="preserve">Unit sales </t>
    </r>
    <r>
      <rPr>
        <b/>
        <sz val="10"/>
        <rFont val="Arial"/>
        <family val="2"/>
      </rPr>
      <t>mid-week</t>
    </r>
    <r>
      <rPr>
        <sz val="10"/>
        <rFont val="Arial"/>
        <family val="0"/>
      </rPr>
      <t xml:space="preserve"> for second 6 months</t>
    </r>
  </si>
  <si>
    <r>
      <t xml:space="preserve">Unit sales </t>
    </r>
    <r>
      <rPr>
        <b/>
        <sz val="10"/>
        <rFont val="Arial"/>
        <family val="2"/>
      </rPr>
      <t>weekend</t>
    </r>
    <r>
      <rPr>
        <sz val="10"/>
        <rFont val="Arial"/>
        <family val="0"/>
      </rPr>
      <t xml:space="preserve"> for second 6 months</t>
    </r>
  </si>
  <si>
    <t>OR GO STRAIGHT TO TABLE BELOW.</t>
  </si>
  <si>
    <t>Use this framework to break down the sales period into smaller chunks to determine the number of unit sales for the first 12 months.</t>
  </si>
  <si>
    <t>Setting correct prices for tourism product is vital to ensure that:</t>
  </si>
  <si>
    <r>
      <t>&lt;&gt;</t>
    </r>
    <r>
      <rPr>
        <sz val="10"/>
        <rFont val="Arial"/>
        <family val="0"/>
      </rPr>
      <t xml:space="preserve">  Sufficient profit margins are generated to allow business sustainability</t>
    </r>
  </si>
  <si>
    <r>
      <t>&lt;&gt;</t>
    </r>
    <r>
      <rPr>
        <sz val="10"/>
        <rFont val="Arial"/>
        <family val="0"/>
      </rPr>
      <t xml:space="preserve">  Correct commission allowances are made to enable products to be sold through all channels of </t>
    </r>
  </si>
  <si>
    <r>
      <t>summarised at the end of the template.  Here the product price is calculated.</t>
    </r>
  </si>
  <si>
    <t>Stationery</t>
  </si>
  <si>
    <r>
      <t xml:space="preserve">Use the business type that relates to your business. </t>
    </r>
    <r>
      <rPr>
        <b/>
        <sz val="10"/>
        <color indexed="10"/>
        <rFont val="Arial"/>
        <family val="2"/>
      </rPr>
      <t xml:space="preserve">Complete ONLY secton 1, 2 </t>
    </r>
    <r>
      <rPr>
        <b/>
        <u val="single"/>
        <sz val="10"/>
        <color indexed="10"/>
        <rFont val="Arial"/>
        <family val="2"/>
      </rPr>
      <t>or</t>
    </r>
    <r>
      <rPr>
        <b/>
        <sz val="10"/>
        <color indexed="10"/>
        <rFont val="Arial"/>
        <family val="2"/>
      </rPr>
      <t xml:space="preserve"> 3 below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Completing a combination of </t>
    </r>
  </si>
  <si>
    <t>Meals (per person/tour)</t>
  </si>
  <si>
    <t>Drivers wages (per person/tour)</t>
  </si>
  <si>
    <t>Entrance costs (per person/t)</t>
  </si>
  <si>
    <t>Vehicle cleaning (per person/t)</t>
  </si>
  <si>
    <t>Other (per person/tour)</t>
  </si>
  <si>
    <t>It is very difficult to predict the future, so consider carefully what is realistic.</t>
  </si>
  <si>
    <t>Is this reasonable? Will this provide the returns that you require?</t>
  </si>
  <si>
    <r>
      <t xml:space="preserve">Remember, without a </t>
    </r>
    <r>
      <rPr>
        <b/>
        <sz val="10"/>
        <color indexed="12"/>
        <rFont val="Arial"/>
        <family val="2"/>
      </rPr>
      <t>unique competitive advantage</t>
    </r>
    <r>
      <rPr>
        <sz val="10"/>
        <color indexed="12"/>
        <rFont val="Arial"/>
        <family val="2"/>
      </rPr>
      <t>, super profits are unlikely.</t>
    </r>
  </si>
  <si>
    <t>Commission is the cost of having your products sold through agents or channels of distribution.</t>
  </si>
  <si>
    <t xml:space="preserve">When pricing your product, you will need to make allowance for the cost of distribution. The amount of commission you allow  </t>
  </si>
  <si>
    <t>is an average of the different commission levels that you pay.</t>
  </si>
  <si>
    <t xml:space="preserve">If you are calculating the price of Product A only, then the 'Fixed Costs Weighting' will be 100% to that product. See default below. </t>
  </si>
  <si>
    <t>Interactive Pricing Calculator V2.3</t>
  </si>
  <si>
    <t>(If nothing appears in the chart below, you have not entered a Round Up Price in the above blue section.)</t>
  </si>
  <si>
    <r>
      <t xml:space="preserve">Note: </t>
    </r>
    <r>
      <rPr>
        <b/>
        <sz val="10"/>
        <rFont val="Arial"/>
        <family val="2"/>
      </rPr>
      <t>Input</t>
    </r>
    <r>
      <rPr>
        <sz val="10"/>
        <rFont val="Arial"/>
        <family val="0"/>
      </rPr>
      <t xml:space="preserve"> your data in cells that are </t>
    </r>
    <r>
      <rPr>
        <b/>
        <sz val="10"/>
        <color indexed="40"/>
        <rFont val="Arial"/>
        <family val="2"/>
      </rPr>
      <t>blue</t>
    </r>
    <r>
      <rPr>
        <sz val="10"/>
        <color indexed="50"/>
        <rFont val="Arial"/>
        <family val="2"/>
      </rPr>
      <t>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Results</t>
    </r>
    <r>
      <rPr>
        <sz val="10"/>
        <rFont val="Arial"/>
        <family val="0"/>
      </rPr>
      <t xml:space="preserve"> are presented in cells that are </t>
    </r>
    <r>
      <rPr>
        <b/>
        <sz val="10"/>
        <color indexed="52"/>
        <rFont val="Arial"/>
        <family val="2"/>
      </rPr>
      <t>yellow.</t>
    </r>
  </si>
  <si>
    <t>You can vary the amount of Profit Margin to see the effect on your Price.</t>
  </si>
  <si>
    <t>/unit</t>
  </si>
  <si>
    <r>
      <t>In case you want to know</t>
    </r>
    <r>
      <rPr>
        <sz val="10"/>
        <rFont val="Arial"/>
        <family val="0"/>
      </rPr>
      <t xml:space="preserve"> - the formula to calculate </t>
    </r>
    <r>
      <rPr>
        <sz val="10"/>
        <rFont val="Arial"/>
        <family val="2"/>
      </rPr>
      <t>Average Commission</t>
    </r>
    <r>
      <rPr>
        <sz val="10"/>
        <rFont val="Arial"/>
        <family val="0"/>
      </rPr>
      <t xml:space="preserve"> is explained by clicking on the '</t>
    </r>
    <r>
      <rPr>
        <u val="single"/>
        <sz val="10"/>
        <rFont val="Arial"/>
        <family val="2"/>
      </rPr>
      <t>Average Commission</t>
    </r>
    <r>
      <rPr>
        <sz val="10"/>
        <rFont val="Arial"/>
        <family val="0"/>
      </rPr>
      <t>' tab below</t>
    </r>
  </si>
  <si>
    <t>Average Commission</t>
  </si>
  <si>
    <r>
      <t xml:space="preserve">This chart explains how to </t>
    </r>
    <r>
      <rPr>
        <i/>
        <sz val="10"/>
        <rFont val="Arial"/>
        <family val="2"/>
      </rPr>
      <t>average</t>
    </r>
    <r>
      <rPr>
        <sz val="10"/>
        <rFont val="Arial"/>
        <family val="0"/>
      </rPr>
      <t xml:space="preserve"> the commission that you pay to ensure that your product is correctly priced.</t>
    </r>
  </si>
  <si>
    <t>A</t>
  </si>
  <si>
    <t>B</t>
  </si>
  <si>
    <t>Commission Type</t>
  </si>
  <si>
    <t>Weighted Average</t>
  </si>
  <si>
    <t>Sales Proportion</t>
  </si>
  <si>
    <t>that a lower amount should be included in your costing calculations. The chart below explains how this calulation is made.</t>
  </si>
  <si>
    <t xml:space="preserve">Average Commission </t>
  </si>
  <si>
    <t>0% (Direct sales to you)</t>
  </si>
  <si>
    <t>10% (Retail sales)</t>
  </si>
  <si>
    <t>20% (Wholesale sales)</t>
  </si>
  <si>
    <t>25% (Inbound sales)</t>
  </si>
  <si>
    <t>30% (Inbound sales)</t>
  </si>
  <si>
    <t>Column B must total 100%</t>
  </si>
  <si>
    <t>NOTE</t>
  </si>
  <si>
    <t>EXAMPLE CHART</t>
  </si>
  <si>
    <t>C (= A X B)</t>
  </si>
  <si>
    <t xml:space="preserve">  = Average Commission</t>
  </si>
  <si>
    <t>Average Commission is the sum of col C</t>
  </si>
  <si>
    <r>
      <t xml:space="preserve">Change the proportions in the blue cells to see the effect on </t>
    </r>
    <r>
      <rPr>
        <b/>
        <sz val="10"/>
        <rFont val="Arial"/>
        <family val="2"/>
      </rPr>
      <t>Average Commission</t>
    </r>
  </si>
  <si>
    <t xml:space="preserve">The average commission that must be included in this business's pricing calculations is: </t>
  </si>
  <si>
    <t>Column C = col A multiplied by col B</t>
  </si>
  <si>
    <t xml:space="preserve">The Interactive Pricing Calculator uses these calculations. </t>
  </si>
  <si>
    <r>
      <t>While it may be necessary to pay 20% or 30% commission on</t>
    </r>
    <r>
      <rPr>
        <b/>
        <sz val="10"/>
        <rFont val="Arial"/>
        <family val="2"/>
      </rPr>
      <t xml:space="preserve"> some</t>
    </r>
    <r>
      <rPr>
        <sz val="10"/>
        <rFont val="Arial"/>
        <family val="0"/>
      </rPr>
      <t xml:space="preserve"> sales, the fact that it is not necessary to pay it on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sales means</t>
    </r>
  </si>
  <si>
    <t xml:space="preserve">Many business managers are surprised by the results! </t>
  </si>
  <si>
    <t>SAMPLE DATA</t>
  </si>
  <si>
    <t>Consumables (per room/night)</t>
  </si>
  <si>
    <t>Destination Development Group</t>
  </si>
  <si>
    <t>Phone: 8463 4500</t>
  </si>
  <si>
    <t>© 2015 South Australian Tourism Commission</t>
  </si>
  <si>
    <t>In tourism, there are established channels of distribution. They are online, retail, wholesale and inbound travel agents.</t>
  </si>
  <si>
    <t>Online/Retail 10%</t>
  </si>
  <si>
    <t>Online/Wholesale 20%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</si>
</sst>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23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55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8"/>
      <color indexed="9"/>
      <name val="Arial"/>
      <family val="2"/>
    </font>
    <font>
      <b/>
      <sz val="10"/>
      <color indexed="40"/>
      <name val="Arial"/>
      <family val="2"/>
    </font>
    <font>
      <sz val="10"/>
      <color indexed="51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1"/>
      <color indexed="48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22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15" xfId="44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4" fontId="0" fillId="33" borderId="16" xfId="44" applyFont="1" applyFill="1" applyBorder="1" applyAlignment="1">
      <alignment/>
    </xf>
    <xf numFmtId="44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9" xfId="0" applyFill="1" applyBorder="1" applyAlignment="1">
      <alignment/>
    </xf>
    <xf numFmtId="44" fontId="0" fillId="33" borderId="23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34" borderId="12" xfId="0" applyNumberFormat="1" applyFill="1" applyBorder="1" applyAlignment="1">
      <alignment/>
    </xf>
    <xf numFmtId="9" fontId="0" fillId="34" borderId="10" xfId="0" applyNumberFormat="1" applyFill="1" applyBorder="1" applyAlignment="1">
      <alignment/>
    </xf>
    <xf numFmtId="0" fontId="2" fillId="0" borderId="10" xfId="0" applyFont="1" applyBorder="1" applyAlignment="1">
      <alignment horizontal="right"/>
    </xf>
    <xf numFmtId="9" fontId="0" fillId="33" borderId="0" xfId="59" applyFont="1" applyFill="1" applyBorder="1" applyAlignment="1">
      <alignment/>
    </xf>
    <xf numFmtId="0" fontId="0" fillId="0" borderId="10" xfId="0" applyFont="1" applyBorder="1" applyAlignment="1">
      <alignment horizontal="right"/>
    </xf>
    <xf numFmtId="9" fontId="0" fillId="34" borderId="10" xfId="59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9" fontId="2" fillId="33" borderId="11" xfId="0" applyNumberFormat="1" applyFont="1" applyFill="1" applyBorder="1" applyAlignment="1">
      <alignment horizontal="center" wrapText="1"/>
    </xf>
    <xf numFmtId="9" fontId="0" fillId="0" borderId="11" xfId="59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0" fontId="0" fillId="33" borderId="15" xfId="0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textRotation="180"/>
    </xf>
    <xf numFmtId="0" fontId="0" fillId="33" borderId="0" xfId="0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44" fontId="0" fillId="33" borderId="22" xfId="0" applyNumberFormat="1" applyFill="1" applyBorder="1" applyAlignment="1">
      <alignment/>
    </xf>
    <xf numFmtId="44" fontId="0" fillId="34" borderId="10" xfId="0" applyNumberFormat="1" applyFill="1" applyBorder="1" applyAlignment="1">
      <alignment/>
    </xf>
    <xf numFmtId="0" fontId="0" fillId="33" borderId="24" xfId="0" applyFill="1" applyBorder="1" applyAlignment="1">
      <alignment horizontal="right"/>
    </xf>
    <xf numFmtId="0" fontId="0" fillId="33" borderId="16" xfId="0" applyFill="1" applyBorder="1" applyAlignment="1" quotePrefix="1">
      <alignment horizontal="right"/>
    </xf>
    <xf numFmtId="0" fontId="0" fillId="33" borderId="16" xfId="0" applyFill="1" applyBorder="1" applyAlignment="1">
      <alignment horizontal="right"/>
    </xf>
    <xf numFmtId="0" fontId="0" fillId="33" borderId="11" xfId="0" applyFill="1" applyBorder="1" applyAlignment="1" quotePrefix="1">
      <alignment horizontal="right"/>
    </xf>
    <xf numFmtId="44" fontId="0" fillId="34" borderId="10" xfId="44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2" fillId="33" borderId="20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 quotePrefix="1">
      <alignment horizontal="center"/>
    </xf>
    <xf numFmtId="0" fontId="0" fillId="33" borderId="24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5" fontId="0" fillId="33" borderId="0" xfId="44" applyNumberFormat="1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5" fillId="33" borderId="0" xfId="0" applyFont="1" applyFill="1" applyAlignment="1">
      <alignment/>
    </xf>
    <xf numFmtId="0" fontId="4" fillId="0" borderId="16" xfId="0" applyFont="1" applyBorder="1" applyAlignment="1">
      <alignment horizontal="center" wrapText="1"/>
    </xf>
    <xf numFmtId="0" fontId="2" fillId="33" borderId="16" xfId="0" applyFont="1" applyFill="1" applyBorder="1" applyAlignment="1" quotePrefix="1">
      <alignment horizontal="right"/>
    </xf>
    <xf numFmtId="0" fontId="2" fillId="33" borderId="10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18" fillId="36" borderId="0" xfId="0" applyFont="1" applyFill="1" applyAlignment="1">
      <alignment/>
    </xf>
    <xf numFmtId="44" fontId="0" fillId="37" borderId="10" xfId="44" applyFont="1" applyFill="1" applyBorder="1" applyAlignment="1">
      <alignment/>
    </xf>
    <xf numFmtId="44" fontId="0" fillId="38" borderId="10" xfId="44" applyFont="1" applyFill="1" applyBorder="1" applyAlignment="1">
      <alignment/>
    </xf>
    <xf numFmtId="44" fontId="0" fillId="38" borderId="10" xfId="0" applyNumberFormat="1" applyFill="1" applyBorder="1" applyAlignment="1">
      <alignment/>
    </xf>
    <xf numFmtId="44" fontId="0" fillId="38" borderId="12" xfId="0" applyNumberFormat="1" applyFill="1" applyBorder="1" applyAlignment="1">
      <alignment/>
    </xf>
    <xf numFmtId="44" fontId="0" fillId="38" borderId="14" xfId="0" applyNumberFormat="1" applyFill="1" applyBorder="1" applyAlignment="1">
      <alignment/>
    </xf>
    <xf numFmtId="44" fontId="0" fillId="38" borderId="13" xfId="0" applyNumberFormat="1" applyFill="1" applyBorder="1" applyAlignment="1">
      <alignment/>
    </xf>
    <xf numFmtId="44" fontId="0" fillId="38" borderId="20" xfId="0" applyNumberFormat="1" applyFill="1" applyBorder="1" applyAlignment="1">
      <alignment/>
    </xf>
    <xf numFmtId="44" fontId="0" fillId="38" borderId="21" xfId="0" applyNumberFormat="1" applyFill="1" applyBorder="1" applyAlignment="1">
      <alignment/>
    </xf>
    <xf numFmtId="44" fontId="0" fillId="38" borderId="22" xfId="0" applyNumberFormat="1" applyFill="1" applyBorder="1" applyAlignment="1">
      <alignment/>
    </xf>
    <xf numFmtId="44" fontId="0" fillId="38" borderId="28" xfId="0" applyNumberFormat="1" applyFill="1" applyBorder="1" applyAlignment="1">
      <alignment/>
    </xf>
    <xf numFmtId="44" fontId="0" fillId="38" borderId="29" xfId="0" applyNumberFormat="1" applyFill="1" applyBorder="1" applyAlignment="1">
      <alignment/>
    </xf>
    <xf numFmtId="44" fontId="0" fillId="38" borderId="3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25" xfId="0" applyFill="1" applyBorder="1" applyAlignment="1">
      <alignment/>
    </xf>
    <xf numFmtId="0" fontId="2" fillId="38" borderId="11" xfId="0" applyFont="1" applyFill="1" applyBorder="1" applyAlignment="1">
      <alignment/>
    </xf>
    <xf numFmtId="164" fontId="0" fillId="38" borderId="12" xfId="59" applyNumberFormat="1" applyFont="1" applyFill="1" applyBorder="1" applyAlignment="1">
      <alignment/>
    </xf>
    <xf numFmtId="164" fontId="0" fillId="38" borderId="10" xfId="59" applyNumberFormat="1" applyFont="1" applyFill="1" applyBorder="1" applyAlignment="1">
      <alignment/>
    </xf>
    <xf numFmtId="44" fontId="2" fillId="38" borderId="12" xfId="44" applyFont="1" applyFill="1" applyBorder="1" applyAlignment="1">
      <alignment/>
    </xf>
    <xf numFmtId="0" fontId="2" fillId="38" borderId="13" xfId="0" applyFont="1" applyFill="1" applyBorder="1" applyAlignment="1">
      <alignment/>
    </xf>
    <xf numFmtId="44" fontId="0" fillId="37" borderId="11" xfId="44" applyFont="1" applyFill="1" applyBorder="1" applyAlignment="1">
      <alignment/>
    </xf>
    <xf numFmtId="44" fontId="0" fillId="37" borderId="17" xfId="44" applyFont="1" applyFill="1" applyBorder="1" applyAlignment="1">
      <alignment/>
    </xf>
    <xf numFmtId="44" fontId="0" fillId="37" borderId="12" xfId="44" applyFont="1" applyFill="1" applyBorder="1" applyAlignment="1">
      <alignment/>
    </xf>
    <xf numFmtId="44" fontId="0" fillId="37" borderId="18" xfId="44" applyFont="1" applyFill="1" applyBorder="1" applyAlignment="1">
      <alignment/>
    </xf>
    <xf numFmtId="44" fontId="0" fillId="37" borderId="14" xfId="44" applyFont="1" applyFill="1" applyBorder="1" applyAlignment="1">
      <alignment/>
    </xf>
    <xf numFmtId="44" fontId="0" fillId="37" borderId="19" xfId="44" applyFont="1" applyFill="1" applyBorder="1" applyAlignment="1">
      <alignment/>
    </xf>
    <xf numFmtId="44" fontId="0" fillId="37" borderId="13" xfId="44" applyFont="1" applyFill="1" applyBorder="1" applyAlignment="1">
      <alignment/>
    </xf>
    <xf numFmtId="0" fontId="0" fillId="37" borderId="10" xfId="0" applyFill="1" applyBorder="1" applyAlignment="1">
      <alignment/>
    </xf>
    <xf numFmtId="9" fontId="0" fillId="37" borderId="10" xfId="59" applyFont="1" applyFill="1" applyBorder="1" applyAlignment="1">
      <alignment horizontal="center"/>
    </xf>
    <xf numFmtId="9" fontId="0" fillId="37" borderId="12" xfId="59" applyFont="1" applyFill="1" applyBorder="1" applyAlignment="1">
      <alignment/>
    </xf>
    <xf numFmtId="9" fontId="0" fillId="37" borderId="14" xfId="59" applyFont="1" applyFill="1" applyBorder="1" applyAlignment="1">
      <alignment/>
    </xf>
    <xf numFmtId="9" fontId="0" fillId="37" borderId="13" xfId="59" applyFont="1" applyFill="1" applyBorder="1" applyAlignment="1">
      <alignment/>
    </xf>
    <xf numFmtId="9" fontId="0" fillId="37" borderId="10" xfId="59" applyFont="1" applyFill="1" applyBorder="1" applyAlignment="1">
      <alignment/>
    </xf>
    <xf numFmtId="44" fontId="0" fillId="33" borderId="18" xfId="44" applyFont="1" applyFill="1" applyBorder="1" applyAlignment="1">
      <alignment/>
    </xf>
    <xf numFmtId="44" fontId="0" fillId="33" borderId="17" xfId="44" applyFont="1" applyFill="1" applyBorder="1" applyAlignment="1">
      <alignment/>
    </xf>
    <xf numFmtId="44" fontId="2" fillId="33" borderId="0" xfId="44" applyFont="1" applyFill="1" applyBorder="1" applyAlignment="1">
      <alignment/>
    </xf>
    <xf numFmtId="44" fontId="2" fillId="33" borderId="0" xfId="44" applyFont="1" applyFill="1" applyAlignment="1">
      <alignment/>
    </xf>
    <xf numFmtId="44" fontId="0" fillId="33" borderId="18" xfId="0" applyNumberFormat="1" applyFill="1" applyBorder="1" applyAlignment="1">
      <alignment/>
    </xf>
    <xf numFmtId="164" fontId="8" fillId="33" borderId="0" xfId="0" applyNumberFormat="1" applyFont="1" applyFill="1" applyBorder="1" applyAlignment="1">
      <alignment horizontal="right"/>
    </xf>
    <xf numFmtId="0" fontId="8" fillId="33" borderId="26" xfId="0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0" fillId="33" borderId="18" xfId="44" applyNumberFormat="1" applyFont="1" applyFill="1" applyBorder="1" applyAlignment="1">
      <alignment/>
    </xf>
    <xf numFmtId="44" fontId="2" fillId="37" borderId="18" xfId="44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5" borderId="0" xfId="0" applyFont="1" applyFill="1" applyAlignment="1">
      <alignment/>
    </xf>
    <xf numFmtId="0" fontId="22" fillId="0" borderId="10" xfId="0" applyFont="1" applyBorder="1" applyAlignment="1">
      <alignment/>
    </xf>
    <xf numFmtId="0" fontId="12" fillId="33" borderId="0" xfId="0" applyFont="1" applyFill="1" applyAlignment="1">
      <alignment horizontal="right"/>
    </xf>
    <xf numFmtId="44" fontId="0" fillId="33" borderId="10" xfId="44" applyFont="1" applyFill="1" applyBorder="1" applyAlignment="1" quotePrefix="1">
      <alignment/>
    </xf>
    <xf numFmtId="0" fontId="0" fillId="33" borderId="17" xfId="0" applyFill="1" applyBorder="1" applyAlignment="1" quotePrefix="1">
      <alignment/>
    </xf>
    <xf numFmtId="0" fontId="25" fillId="33" borderId="0" xfId="0" applyFont="1" applyFill="1" applyAlignment="1">
      <alignment/>
    </xf>
    <xf numFmtId="0" fontId="0" fillId="37" borderId="12" xfId="0" applyFill="1" applyBorder="1" applyAlignment="1">
      <alignment/>
    </xf>
    <xf numFmtId="0" fontId="0" fillId="38" borderId="24" xfId="0" applyFill="1" applyBorder="1" applyAlignment="1">
      <alignment/>
    </xf>
    <xf numFmtId="9" fontId="2" fillId="33" borderId="1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0" fillId="38" borderId="31" xfId="0" applyFill="1" applyBorder="1" applyAlignment="1">
      <alignment/>
    </xf>
    <xf numFmtId="9" fontId="0" fillId="37" borderId="10" xfId="0" applyNumberFormat="1" applyFill="1" applyBorder="1" applyAlignment="1">
      <alignment horizontal="center"/>
    </xf>
    <xf numFmtId="9" fontId="0" fillId="37" borderId="12" xfId="0" applyNumberFormat="1" applyFill="1" applyBorder="1" applyAlignment="1">
      <alignment horizontal="center"/>
    </xf>
    <xf numFmtId="9" fontId="0" fillId="38" borderId="12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0" fontId="1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0" fontId="2" fillId="35" borderId="0" xfId="0" applyNumberFormat="1" applyFont="1" applyFill="1" applyAlignment="1">
      <alignment horizontal="left"/>
    </xf>
    <xf numFmtId="10" fontId="2" fillId="38" borderId="31" xfId="0" applyNumberFormat="1" applyFont="1" applyFill="1" applyBorder="1" applyAlignment="1">
      <alignment horizontal="center"/>
    </xf>
    <xf numFmtId="9" fontId="26" fillId="35" borderId="0" xfId="0" applyNumberFormat="1" applyFont="1" applyFill="1" applyAlignment="1">
      <alignment/>
    </xf>
    <xf numFmtId="0" fontId="16" fillId="33" borderId="0" xfId="0" applyFont="1" applyFill="1" applyAlignment="1">
      <alignment horizontal="right"/>
    </xf>
    <xf numFmtId="9" fontId="16" fillId="33" borderId="0" xfId="59" applyFont="1" applyFill="1" applyAlignment="1">
      <alignment/>
    </xf>
    <xf numFmtId="0" fontId="0" fillId="39" borderId="0" xfId="0" applyFill="1" applyAlignment="1">
      <alignment/>
    </xf>
    <xf numFmtId="0" fontId="21" fillId="39" borderId="0" xfId="0" applyFont="1" applyFill="1" applyAlignment="1" applyProtection="1">
      <alignment/>
      <protection locked="0"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 locked="0"/>
    </xf>
    <xf numFmtId="0" fontId="9" fillId="39" borderId="0" xfId="0" applyFont="1" applyFill="1" applyAlignment="1">
      <alignment horizontal="center"/>
    </xf>
    <xf numFmtId="0" fontId="0" fillId="39" borderId="0" xfId="0" applyFill="1" applyBorder="1" applyAlignment="1">
      <alignment/>
    </xf>
    <xf numFmtId="44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0" fillId="39" borderId="18" xfId="0" applyFill="1" applyBorder="1" applyAlignment="1">
      <alignment/>
    </xf>
    <xf numFmtId="0" fontId="2" fillId="39" borderId="14" xfId="0" applyFont="1" applyFill="1" applyBorder="1" applyAlignment="1">
      <alignment horizontal="right"/>
    </xf>
    <xf numFmtId="44" fontId="2" fillId="39" borderId="14" xfId="44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16" fillId="39" borderId="26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center"/>
      <protection locked="0"/>
    </xf>
    <xf numFmtId="44" fontId="0" fillId="37" borderId="10" xfId="44" applyFont="1" applyFill="1" applyBorder="1" applyAlignment="1" applyProtection="1">
      <alignment/>
      <protection locked="0"/>
    </xf>
    <xf numFmtId="44" fontId="0" fillId="38" borderId="10" xfId="44" applyFont="1" applyFill="1" applyBorder="1" applyAlignment="1" applyProtection="1">
      <alignment/>
      <protection locked="0"/>
    </xf>
    <xf numFmtId="44" fontId="0" fillId="37" borderId="11" xfId="44" applyFont="1" applyFill="1" applyBorder="1" applyAlignment="1" applyProtection="1">
      <alignment/>
      <protection locked="0"/>
    </xf>
    <xf numFmtId="44" fontId="0" fillId="38" borderId="10" xfId="0" applyNumberFormat="1" applyFill="1" applyBorder="1" applyAlignment="1" applyProtection="1">
      <alignment/>
      <protection locked="0"/>
    </xf>
    <xf numFmtId="44" fontId="0" fillId="37" borderId="17" xfId="44" applyFont="1" applyFill="1" applyBorder="1" applyAlignment="1" applyProtection="1">
      <alignment/>
      <protection locked="0"/>
    </xf>
    <xf numFmtId="44" fontId="0" fillId="37" borderId="12" xfId="44" applyFont="1" applyFill="1" applyBorder="1" applyAlignment="1" applyProtection="1">
      <alignment/>
      <protection locked="0"/>
    </xf>
    <xf numFmtId="44" fontId="0" fillId="38" borderId="12" xfId="0" applyNumberFormat="1" applyFill="1" applyBorder="1" applyAlignment="1" applyProtection="1">
      <alignment/>
      <protection locked="0"/>
    </xf>
    <xf numFmtId="44" fontId="0" fillId="37" borderId="18" xfId="44" applyFont="1" applyFill="1" applyBorder="1" applyAlignment="1" applyProtection="1">
      <alignment/>
      <protection locked="0"/>
    </xf>
    <xf numFmtId="44" fontId="0" fillId="37" borderId="14" xfId="44" applyFont="1" applyFill="1" applyBorder="1" applyAlignment="1" applyProtection="1">
      <alignment/>
      <protection locked="0"/>
    </xf>
    <xf numFmtId="44" fontId="0" fillId="38" borderId="14" xfId="0" applyNumberFormat="1" applyFill="1" applyBorder="1" applyAlignment="1" applyProtection="1">
      <alignment/>
      <protection locked="0"/>
    </xf>
    <xf numFmtId="44" fontId="0" fillId="37" borderId="19" xfId="44" applyFont="1" applyFill="1" applyBorder="1" applyAlignment="1" applyProtection="1">
      <alignment/>
      <protection locked="0"/>
    </xf>
    <xf numFmtId="44" fontId="0" fillId="37" borderId="13" xfId="44" applyFont="1" applyFill="1" applyBorder="1" applyAlignment="1" applyProtection="1">
      <alignment/>
      <protection locked="0"/>
    </xf>
    <xf numFmtId="44" fontId="0" fillId="38" borderId="13" xfId="0" applyNumberFormat="1" applyFill="1" applyBorder="1" applyAlignment="1" applyProtection="1">
      <alignment/>
      <protection locked="0"/>
    </xf>
    <xf numFmtId="44" fontId="0" fillId="38" borderId="20" xfId="0" applyNumberFormat="1" applyFill="1" applyBorder="1" applyAlignment="1" applyProtection="1">
      <alignment/>
      <protection locked="0"/>
    </xf>
    <xf numFmtId="44" fontId="0" fillId="38" borderId="21" xfId="0" applyNumberFormat="1" applyFill="1" applyBorder="1" applyAlignment="1" applyProtection="1">
      <alignment/>
      <protection locked="0"/>
    </xf>
    <xf numFmtId="44" fontId="0" fillId="38" borderId="22" xfId="0" applyNumberFormat="1" applyFill="1" applyBorder="1" applyAlignment="1" applyProtection="1">
      <alignment/>
      <protection locked="0"/>
    </xf>
    <xf numFmtId="44" fontId="0" fillId="38" borderId="28" xfId="0" applyNumberFormat="1" applyFill="1" applyBorder="1" applyAlignment="1" applyProtection="1">
      <alignment/>
      <protection locked="0"/>
    </xf>
    <xf numFmtId="44" fontId="0" fillId="38" borderId="29" xfId="0" applyNumberFormat="1" applyFill="1" applyBorder="1" applyAlignment="1" applyProtection="1">
      <alignment/>
      <protection locked="0"/>
    </xf>
    <xf numFmtId="44" fontId="0" fillId="38" borderId="3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38" borderId="25" xfId="0" applyFill="1" applyBorder="1" applyAlignment="1" applyProtection="1">
      <alignment/>
      <protection locked="0"/>
    </xf>
    <xf numFmtId="0" fontId="2" fillId="38" borderId="11" xfId="0" applyFont="1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9" fontId="0" fillId="37" borderId="12" xfId="59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9" fontId="0" fillId="34" borderId="12" xfId="0" applyNumberFormat="1" applyFill="1" applyBorder="1" applyAlignment="1" applyProtection="1">
      <alignment/>
      <protection locked="0"/>
    </xf>
    <xf numFmtId="164" fontId="0" fillId="38" borderId="12" xfId="59" applyNumberFormat="1" applyFont="1" applyFill="1" applyBorder="1" applyAlignment="1" applyProtection="1">
      <alignment/>
      <protection locked="0"/>
    </xf>
    <xf numFmtId="9" fontId="0" fillId="37" borderId="14" xfId="59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9" fontId="0" fillId="37" borderId="13" xfId="59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9" fontId="0" fillId="34" borderId="10" xfId="0" applyNumberFormat="1" applyFill="1" applyBorder="1" applyAlignment="1" applyProtection="1">
      <alignment/>
      <protection locked="0"/>
    </xf>
    <xf numFmtId="164" fontId="0" fillId="38" borderId="10" xfId="59" applyNumberFormat="1" applyFont="1" applyFill="1" applyBorder="1" applyAlignment="1" applyProtection="1">
      <alignment/>
      <protection locked="0"/>
    </xf>
    <xf numFmtId="9" fontId="0" fillId="37" borderId="10" xfId="59" applyFont="1" applyFill="1" applyBorder="1" applyAlignment="1" applyProtection="1">
      <alignment/>
      <protection locked="0"/>
    </xf>
    <xf numFmtId="9" fontId="0" fillId="0" borderId="11" xfId="59" applyFont="1" applyFill="1" applyBorder="1" applyAlignment="1" applyProtection="1">
      <alignment/>
      <protection locked="0"/>
    </xf>
    <xf numFmtId="9" fontId="0" fillId="34" borderId="10" xfId="59" applyFont="1" applyFill="1" applyBorder="1" applyAlignment="1" applyProtection="1">
      <alignment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44" fontId="0" fillId="34" borderId="10" xfId="44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right"/>
      <protection locked="0"/>
    </xf>
    <xf numFmtId="44" fontId="0" fillId="33" borderId="0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44" fontId="0" fillId="33" borderId="0" xfId="44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6" xfId="0" applyFill="1" applyBorder="1" applyAlignment="1" applyProtection="1" quotePrefix="1">
      <alignment horizontal="right"/>
      <protection locked="0"/>
    </xf>
    <xf numFmtId="0" fontId="0" fillId="33" borderId="11" xfId="0" applyFill="1" applyBorder="1" applyAlignment="1" applyProtection="1" quotePrefix="1">
      <alignment horizontal="right"/>
      <protection locked="0"/>
    </xf>
    <xf numFmtId="44" fontId="0" fillId="33" borderId="18" xfId="44" applyFont="1" applyFill="1" applyBorder="1" applyAlignment="1" applyProtection="1">
      <alignment/>
      <protection locked="0"/>
    </xf>
    <xf numFmtId="44" fontId="0" fillId="33" borderId="17" xfId="44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 quotePrefix="1">
      <alignment horizontal="right"/>
      <protection locked="0"/>
    </xf>
    <xf numFmtId="44" fontId="2" fillId="33" borderId="0" xfId="44" applyFont="1" applyFill="1" applyBorder="1" applyAlignment="1" applyProtection="1">
      <alignment/>
      <protection locked="0"/>
    </xf>
    <xf numFmtId="44" fontId="2" fillId="33" borderId="0" xfId="44" applyFont="1" applyFill="1" applyAlignment="1" applyProtection="1">
      <alignment/>
      <protection locked="0"/>
    </xf>
    <xf numFmtId="0" fontId="0" fillId="33" borderId="16" xfId="0" applyFill="1" applyBorder="1" applyAlignment="1" applyProtection="1">
      <alignment horizontal="right"/>
      <protection locked="0"/>
    </xf>
    <xf numFmtId="44" fontId="0" fillId="33" borderId="18" xfId="0" applyNumberForma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0" fontId="0" fillId="33" borderId="18" xfId="44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44" fontId="2" fillId="38" borderId="12" xfId="44" applyFont="1" applyFill="1" applyBorder="1" applyAlignment="1" applyProtection="1">
      <alignment/>
      <protection locked="0"/>
    </xf>
    <xf numFmtId="0" fontId="2" fillId="38" borderId="13" xfId="0" applyFont="1" applyFill="1" applyBorder="1" applyAlignment="1" applyProtection="1">
      <alignment/>
      <protection locked="0"/>
    </xf>
    <xf numFmtId="0" fontId="2" fillId="39" borderId="14" xfId="0" applyFont="1" applyFill="1" applyBorder="1" applyAlignment="1" applyProtection="1">
      <alignment horizontal="right"/>
      <protection locked="0"/>
    </xf>
    <xf numFmtId="44" fontId="2" fillId="39" borderId="14" xfId="44" applyFont="1" applyFill="1" applyBorder="1" applyAlignment="1" applyProtection="1">
      <alignment/>
      <protection locked="0"/>
    </xf>
    <xf numFmtId="0" fontId="2" fillId="39" borderId="14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horizontal="right"/>
      <protection locked="0"/>
    </xf>
    <xf numFmtId="44" fontId="2" fillId="37" borderId="18" xfId="44" applyFont="1" applyFill="1" applyBorder="1" applyAlignment="1" applyProtection="1">
      <alignment/>
      <protection locked="0"/>
    </xf>
    <xf numFmtId="0" fontId="2" fillId="37" borderId="18" xfId="0" applyFont="1" applyFill="1" applyBorder="1" applyAlignment="1" applyProtection="1">
      <alignment/>
      <protection locked="0"/>
    </xf>
    <xf numFmtId="0" fontId="2" fillId="37" borderId="1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0" fillId="33" borderId="26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44" fontId="0" fillId="33" borderId="15" xfId="44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44" fontId="0" fillId="33" borderId="0" xfId="0" applyNumberForma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3" borderId="0" xfId="0" applyFont="1" applyFill="1" applyBorder="1" applyAlignment="1">
      <alignment horizont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129</xdr:row>
      <xdr:rowOff>9525</xdr:rowOff>
    </xdr:from>
    <xdr:to>
      <xdr:col>3</xdr:col>
      <xdr:colOff>590550</xdr:colOff>
      <xdr:row>130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276725" y="21412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129</xdr:row>
      <xdr:rowOff>0</xdr:rowOff>
    </xdr:from>
    <xdr:to>
      <xdr:col>5</xdr:col>
      <xdr:colOff>581025</xdr:colOff>
      <xdr:row>130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705475" y="2140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129</xdr:row>
      <xdr:rowOff>9525</xdr:rowOff>
    </xdr:from>
    <xdr:to>
      <xdr:col>7</xdr:col>
      <xdr:colOff>571500</xdr:colOff>
      <xdr:row>130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7134225" y="21412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57150</xdr:rowOff>
    </xdr:from>
    <xdr:to>
      <xdr:col>10</xdr:col>
      <xdr:colOff>561975</xdr:colOff>
      <xdr:row>6</xdr:row>
      <xdr:rowOff>28575</xdr:rowOff>
    </xdr:to>
    <xdr:pic>
      <xdr:nvPicPr>
        <xdr:cNvPr id="4" name="Picture 1" descr="Description: cid:C15927AE-7E34-437B-B8B6-8A012F04B3C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2425"/>
          <a:ext cx="1895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50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4</xdr:col>
      <xdr:colOff>333375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50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10</xdr:col>
      <xdr:colOff>876300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220075" y="0"/>
          <a:ext cx="1885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924800" y="0"/>
          <a:ext cx="1800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10</xdr:col>
      <xdr:colOff>866775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382000" y="0"/>
          <a:ext cx="171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839075" y="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010525" y="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10</xdr:col>
      <xdr:colOff>714375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334375" y="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EXAMPLE DATA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27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129</xdr:row>
      <xdr:rowOff>9525</xdr:rowOff>
    </xdr:from>
    <xdr:to>
      <xdr:col>3</xdr:col>
      <xdr:colOff>590550</xdr:colOff>
      <xdr:row>130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4276725" y="2148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129</xdr:row>
      <xdr:rowOff>0</xdr:rowOff>
    </xdr:from>
    <xdr:to>
      <xdr:col>5</xdr:col>
      <xdr:colOff>581025</xdr:colOff>
      <xdr:row>130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705475" y="2147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129</xdr:row>
      <xdr:rowOff>9525</xdr:rowOff>
    </xdr:from>
    <xdr:to>
      <xdr:col>7</xdr:col>
      <xdr:colOff>571500</xdr:colOff>
      <xdr:row>130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7200900" y="2148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30</xdr:row>
      <xdr:rowOff>28575</xdr:rowOff>
    </xdr:from>
    <xdr:to>
      <xdr:col>7</xdr:col>
      <xdr:colOff>419100</xdr:colOff>
      <xdr:row>32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248275" y="5334000"/>
          <a:ext cx="18002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DATA</a:t>
          </a:r>
        </a:p>
      </xdr:txBody>
    </xdr:sp>
    <xdr:clientData/>
  </xdr:twoCellAnchor>
  <xdr:twoCellAnchor>
    <xdr:from>
      <xdr:col>5</xdr:col>
      <xdr:colOff>123825</xdr:colOff>
      <xdr:row>60</xdr:row>
      <xdr:rowOff>28575</xdr:rowOff>
    </xdr:from>
    <xdr:to>
      <xdr:col>7</xdr:col>
      <xdr:colOff>419100</xdr:colOff>
      <xdr:row>62</xdr:row>
      <xdr:rowOff>9525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248275" y="10191750"/>
          <a:ext cx="18002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DATA</a:t>
          </a:r>
        </a:p>
      </xdr:txBody>
    </xdr:sp>
    <xdr:clientData/>
  </xdr:twoCellAnchor>
  <xdr:twoCellAnchor>
    <xdr:from>
      <xdr:col>5</xdr:col>
      <xdr:colOff>695325</xdr:colOff>
      <xdr:row>100</xdr:row>
      <xdr:rowOff>114300</xdr:rowOff>
    </xdr:from>
    <xdr:to>
      <xdr:col>7</xdr:col>
      <xdr:colOff>990600</xdr:colOff>
      <xdr:row>102</xdr:row>
      <xdr:rowOff>95250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819775" y="16840200"/>
          <a:ext cx="18002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DATA</a:t>
          </a:r>
        </a:p>
      </xdr:txBody>
    </xdr:sp>
    <xdr:clientData/>
  </xdr:twoCellAnchor>
  <xdr:twoCellAnchor>
    <xdr:from>
      <xdr:col>5</xdr:col>
      <xdr:colOff>276225</xdr:colOff>
      <xdr:row>124</xdr:row>
      <xdr:rowOff>95250</xdr:rowOff>
    </xdr:from>
    <xdr:to>
      <xdr:col>7</xdr:col>
      <xdr:colOff>571500</xdr:colOff>
      <xdr:row>126</xdr:row>
      <xdr:rowOff>76200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400675" y="20754975"/>
          <a:ext cx="18002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DATA</a:t>
          </a:r>
        </a:p>
      </xdr:txBody>
    </xdr:sp>
    <xdr:clientData/>
  </xdr:twoCellAnchor>
  <xdr:twoCellAnchor>
    <xdr:from>
      <xdr:col>5</xdr:col>
      <xdr:colOff>619125</xdr:colOff>
      <xdr:row>146</xdr:row>
      <xdr:rowOff>57150</xdr:rowOff>
    </xdr:from>
    <xdr:to>
      <xdr:col>7</xdr:col>
      <xdr:colOff>914400</xdr:colOff>
      <xdr:row>148</xdr:row>
      <xdr:rowOff>38100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743575" y="24403050"/>
          <a:ext cx="18002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DATA</a:t>
          </a:r>
        </a:p>
      </xdr:txBody>
    </xdr:sp>
    <xdr:clientData/>
  </xdr:twoCellAnchor>
  <xdr:twoCellAnchor>
    <xdr:from>
      <xdr:col>7</xdr:col>
      <xdr:colOff>123825</xdr:colOff>
      <xdr:row>201</xdr:row>
      <xdr:rowOff>28575</xdr:rowOff>
    </xdr:from>
    <xdr:to>
      <xdr:col>9</xdr:col>
      <xdr:colOff>428625</xdr:colOff>
      <xdr:row>203</xdr:row>
      <xdr:rowOff>9525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753225" y="33670875"/>
          <a:ext cx="18002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DATA</a:t>
          </a:r>
        </a:p>
      </xdr:txBody>
    </xdr:sp>
    <xdr:clientData/>
  </xdr:twoCellAnchor>
  <xdr:twoCellAnchor>
    <xdr:from>
      <xdr:col>6</xdr:col>
      <xdr:colOff>114300</xdr:colOff>
      <xdr:row>235</xdr:row>
      <xdr:rowOff>152400</xdr:rowOff>
    </xdr:from>
    <xdr:to>
      <xdr:col>9</xdr:col>
      <xdr:colOff>19050</xdr:colOff>
      <xdr:row>237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343650" y="39785925"/>
          <a:ext cx="18002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7"/>
  <sheetViews>
    <sheetView tabSelected="1" zoomScalePageLayoutView="0" workbookViewId="0" topLeftCell="A151">
      <selection activeCell="J180" sqref="J180"/>
    </sheetView>
  </sheetViews>
  <sheetFormatPr defaultColWidth="9.140625" defaultRowHeight="12.75"/>
  <cols>
    <col min="1" max="1" width="8.57421875" style="0" customWidth="1"/>
    <col min="2" max="2" width="19.28125" style="0" customWidth="1"/>
    <col min="3" max="3" width="27.421875" style="0" bestFit="1" customWidth="1"/>
    <col min="4" max="4" width="16.57421875" style="0" bestFit="1" customWidth="1"/>
    <col min="5" max="5" width="5.00390625" style="0" bestFit="1" customWidth="1"/>
    <col min="6" max="6" width="16.57421875" style="0" customWidth="1"/>
    <col min="7" max="7" width="5.00390625" style="0" customWidth="1"/>
    <col min="8" max="8" width="16.57421875" style="0" customWidth="1"/>
    <col min="9" max="9" width="5.7109375" style="0" customWidth="1"/>
    <col min="10" max="10" width="16.57421875" style="0" bestFit="1" customWidth="1"/>
    <col min="11" max="11" width="13.421875" style="0" customWidth="1"/>
  </cols>
  <sheetData>
    <row r="1" spans="1:11" ht="23.25">
      <c r="A1" s="120"/>
      <c r="B1" s="122" t="s">
        <v>0</v>
      </c>
      <c r="C1" s="120"/>
      <c r="D1" s="120"/>
      <c r="E1" s="120"/>
      <c r="F1" s="120"/>
      <c r="G1" s="120"/>
      <c r="H1" s="121"/>
      <c r="I1" s="121"/>
      <c r="J1" s="120"/>
      <c r="K1" s="120"/>
    </row>
    <row r="2" spans="1:11" ht="18">
      <c r="A2" s="14"/>
      <c r="B2" s="67" t="s">
        <v>215</v>
      </c>
      <c r="C2" s="14"/>
      <c r="D2" s="14"/>
      <c r="E2" s="88" t="s">
        <v>251</v>
      </c>
      <c r="F2" s="14"/>
      <c r="G2" s="14"/>
      <c r="H2" s="14"/>
      <c r="I2" s="14"/>
      <c r="J2" s="14"/>
      <c r="K2" s="14"/>
    </row>
    <row r="3" spans="1:11" ht="12.75">
      <c r="A3" s="14"/>
      <c r="B3" s="14"/>
      <c r="C3" s="14"/>
      <c r="D3" s="14"/>
      <c r="E3" s="88"/>
      <c r="F3" s="14"/>
      <c r="G3" s="14"/>
      <c r="H3" s="14"/>
      <c r="I3" s="14"/>
      <c r="J3" s="14"/>
      <c r="K3" s="14"/>
    </row>
    <row r="4" spans="1:11" ht="12.75">
      <c r="A4" s="14"/>
      <c r="B4" s="14" t="s">
        <v>197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4"/>
      <c r="B5" s="63" t="s">
        <v>198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4"/>
      <c r="B6" s="63" t="s">
        <v>199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14"/>
      <c r="B7" s="88" t="s">
        <v>152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4"/>
      <c r="B9" s="14" t="s">
        <v>31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14"/>
      <c r="B10" s="14" t="s">
        <v>97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4"/>
      <c r="B12" s="14" t="s">
        <v>153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4"/>
      <c r="B13" s="14" t="s">
        <v>200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14"/>
      <c r="B15" s="14" t="s">
        <v>217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89"/>
      <c r="G16" s="14"/>
      <c r="H16" s="14"/>
      <c r="I16" s="14"/>
      <c r="J16" s="14"/>
      <c r="K16" s="14"/>
    </row>
    <row r="17" spans="1:11" ht="15.75">
      <c r="A17" s="14"/>
      <c r="B17" s="168" t="s">
        <v>1</v>
      </c>
      <c r="C17" s="14"/>
      <c r="D17" s="14"/>
      <c r="E17" s="14"/>
      <c r="F17" s="14"/>
      <c r="G17" s="14"/>
      <c r="H17" s="167"/>
      <c r="I17" s="14"/>
      <c r="J17" s="14"/>
      <c r="K17" s="14"/>
    </row>
    <row r="18" spans="1:11" ht="12.75">
      <c r="A18" s="14"/>
      <c r="B18" s="14" t="s">
        <v>2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 t="s">
        <v>3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 t="s">
        <v>32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 t="s">
        <v>137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 t="s">
        <v>138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 t="s">
        <v>139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9.25">
      <c r="A25" s="14"/>
      <c r="B25" s="14"/>
      <c r="C25" s="68" t="s">
        <v>4</v>
      </c>
      <c r="D25" s="101" t="s">
        <v>136</v>
      </c>
      <c r="E25" s="69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29" t="s">
        <v>5</v>
      </c>
      <c r="D26" s="206"/>
      <c r="E26" s="16"/>
      <c r="F26" s="14"/>
      <c r="G26" s="14"/>
      <c r="H26" s="14"/>
      <c r="I26" s="14"/>
      <c r="J26" s="14"/>
      <c r="K26" s="14"/>
    </row>
    <row r="27" spans="1:11" ht="12.75">
      <c r="A27" s="14"/>
      <c r="B27" s="14"/>
      <c r="C27" s="4" t="s">
        <v>6</v>
      </c>
      <c r="D27" s="207"/>
      <c r="E27" s="17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4" t="s">
        <v>7</v>
      </c>
      <c r="D28" s="207"/>
      <c r="E28" s="17"/>
      <c r="G28" s="14"/>
      <c r="H28" s="14"/>
      <c r="I28" s="14"/>
      <c r="J28" s="14"/>
      <c r="K28" s="14"/>
    </row>
    <row r="29" spans="1:11" ht="12.75">
      <c r="A29" s="14"/>
      <c r="B29" s="14"/>
      <c r="C29" s="4" t="s">
        <v>8</v>
      </c>
      <c r="D29" s="207"/>
      <c r="E29" s="17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4" t="s">
        <v>9</v>
      </c>
      <c r="D30" s="207"/>
      <c r="E30" s="17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4" t="s">
        <v>10</v>
      </c>
      <c r="D31" s="207"/>
      <c r="E31" s="17"/>
      <c r="F31" s="14"/>
      <c r="H31" s="14"/>
      <c r="I31" s="14"/>
      <c r="J31" s="14"/>
      <c r="K31" s="14"/>
    </row>
    <row r="32" spans="1:11" ht="12.75">
      <c r="A32" s="14"/>
      <c r="B32" s="14"/>
      <c r="C32" s="4" t="s">
        <v>12</v>
      </c>
      <c r="D32" s="207"/>
      <c r="E32" s="17"/>
      <c r="F32" s="14"/>
      <c r="G32" s="14"/>
      <c r="H32" s="14"/>
      <c r="I32" s="14"/>
      <c r="J32" s="14"/>
      <c r="K32" s="14"/>
    </row>
    <row r="33" spans="1:11" ht="12.75">
      <c r="A33" s="14"/>
      <c r="B33" s="14"/>
      <c r="C33" s="4" t="s">
        <v>11</v>
      </c>
      <c r="D33" s="207"/>
      <c r="E33" s="17"/>
      <c r="F33" s="14"/>
      <c r="G33" s="14"/>
      <c r="H33" s="14"/>
      <c r="I33" s="14"/>
      <c r="J33" s="14"/>
      <c r="K33" s="14"/>
    </row>
    <row r="34" spans="1:11" ht="12.75">
      <c r="A34" s="14"/>
      <c r="B34" s="14"/>
      <c r="C34" s="4" t="s">
        <v>13</v>
      </c>
      <c r="D34" s="207"/>
      <c r="E34" s="17"/>
      <c r="F34" s="14"/>
      <c r="G34" s="14"/>
      <c r="H34" s="14"/>
      <c r="I34" s="14"/>
      <c r="J34" s="14"/>
      <c r="K34" s="14"/>
    </row>
    <row r="35" spans="1:11" ht="12.75">
      <c r="A35" s="14"/>
      <c r="B35" s="14"/>
      <c r="C35" s="4" t="s">
        <v>115</v>
      </c>
      <c r="D35" s="207"/>
      <c r="E35" s="17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4" t="s">
        <v>14</v>
      </c>
      <c r="D36" s="207"/>
      <c r="E36" s="17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4" t="s">
        <v>14</v>
      </c>
      <c r="D37" s="207"/>
      <c r="E37" s="17"/>
      <c r="F37" s="14"/>
      <c r="G37" s="14"/>
      <c r="H37" s="14"/>
      <c r="I37" s="14"/>
      <c r="J37" s="14"/>
      <c r="K37" s="14"/>
    </row>
    <row r="38" spans="1:11" ht="12.75">
      <c r="A38" s="14"/>
      <c r="B38" s="14"/>
      <c r="C38" s="4" t="s">
        <v>14</v>
      </c>
      <c r="D38" s="207"/>
      <c r="E38" s="17"/>
      <c r="F38" s="14"/>
      <c r="G38" s="14"/>
      <c r="H38" s="14"/>
      <c r="I38" s="14"/>
      <c r="J38" s="14"/>
      <c r="K38" s="14"/>
    </row>
    <row r="39" spans="1:11" ht="12.75">
      <c r="A39" s="14"/>
      <c r="B39" s="14"/>
      <c r="C39" s="4" t="s">
        <v>15</v>
      </c>
      <c r="D39" s="208">
        <f>SUM(D27:D38)</f>
        <v>0</v>
      </c>
      <c r="E39" s="17"/>
      <c r="F39" s="14"/>
      <c r="G39" s="14"/>
      <c r="H39" s="14"/>
      <c r="I39" s="14"/>
      <c r="J39" s="14"/>
      <c r="K39" s="14"/>
    </row>
    <row r="40" spans="1:11" ht="12.75">
      <c r="A40" s="14"/>
      <c r="B40" s="14"/>
      <c r="C40" s="32"/>
      <c r="D40" s="35"/>
      <c r="E40" s="19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34" t="s">
        <v>16</v>
      </c>
      <c r="D41" s="36"/>
      <c r="E41" s="19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4" t="s">
        <v>88</v>
      </c>
      <c r="D42" s="207"/>
      <c r="E42" s="17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4" t="s">
        <v>27</v>
      </c>
      <c r="D43" s="207"/>
      <c r="E43" s="17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4" t="s">
        <v>28</v>
      </c>
      <c r="D44" s="207"/>
      <c r="E44" s="17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4" t="s">
        <v>89</v>
      </c>
      <c r="D45" s="207"/>
      <c r="E45" s="17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4" t="s">
        <v>14</v>
      </c>
      <c r="D46" s="207"/>
      <c r="E46" s="17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4" t="s">
        <v>14</v>
      </c>
      <c r="D47" s="207"/>
      <c r="E47" s="17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4" t="s">
        <v>14</v>
      </c>
      <c r="D48" s="207"/>
      <c r="E48" s="17"/>
      <c r="F48" s="14"/>
      <c r="G48" s="14"/>
      <c r="H48" s="14"/>
      <c r="I48" s="14"/>
      <c r="J48" s="14"/>
      <c r="K48" s="14"/>
    </row>
    <row r="49" spans="1:11" ht="12.75">
      <c r="A49" s="14"/>
      <c r="B49" s="14"/>
      <c r="C49" s="4"/>
      <c r="D49" s="207"/>
      <c r="E49" s="17"/>
      <c r="F49" s="14"/>
      <c r="G49" s="14"/>
      <c r="H49" s="14"/>
      <c r="I49" s="14"/>
      <c r="J49" s="14"/>
      <c r="K49" s="14"/>
    </row>
    <row r="50" spans="1:11" ht="12.75">
      <c r="A50" s="14"/>
      <c r="B50" s="14"/>
      <c r="C50" s="4"/>
      <c r="D50" s="207"/>
      <c r="E50" s="17"/>
      <c r="F50" s="14"/>
      <c r="G50" s="14"/>
      <c r="H50" s="14"/>
      <c r="I50" s="14"/>
      <c r="J50" s="14"/>
      <c r="K50" s="14"/>
    </row>
    <row r="51" spans="1:11" ht="12.75">
      <c r="A51" s="14"/>
      <c r="B51" s="14"/>
      <c r="C51" s="4" t="s">
        <v>150</v>
      </c>
      <c r="D51" s="208">
        <f>SUM(D42:D50)</f>
        <v>0</v>
      </c>
      <c r="E51" s="17"/>
      <c r="F51" s="14"/>
      <c r="G51" s="14"/>
      <c r="H51" s="14"/>
      <c r="I51" s="14"/>
      <c r="J51" s="14"/>
      <c r="K51" s="14"/>
    </row>
    <row r="52" spans="1:11" ht="12.75">
      <c r="A52" s="14"/>
      <c r="B52" s="57"/>
      <c r="C52" s="30"/>
      <c r="D52" s="78"/>
      <c r="E52" s="18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34" t="s">
        <v>60</v>
      </c>
      <c r="D53" s="36"/>
      <c r="E53" s="18"/>
      <c r="F53" s="14"/>
      <c r="G53" s="14"/>
      <c r="H53" s="14"/>
      <c r="I53" s="14"/>
      <c r="J53" s="14"/>
      <c r="K53" s="14"/>
    </row>
    <row r="54" spans="1:11" ht="12.75">
      <c r="A54" s="14"/>
      <c r="B54" s="14"/>
      <c r="C54" s="5" t="s">
        <v>17</v>
      </c>
      <c r="D54" s="209"/>
      <c r="E54" s="18"/>
      <c r="F54" s="14"/>
      <c r="G54" s="14"/>
      <c r="H54" s="14"/>
      <c r="I54" s="14"/>
      <c r="J54" s="14"/>
      <c r="K54" s="14"/>
    </row>
    <row r="55" spans="1:11" ht="12.75">
      <c r="A55" s="14"/>
      <c r="B55" s="14"/>
      <c r="C55" s="4" t="s">
        <v>25</v>
      </c>
      <c r="D55" s="207"/>
      <c r="E55" s="18"/>
      <c r="F55" s="14"/>
      <c r="G55" s="14"/>
      <c r="H55" s="14"/>
      <c r="I55" s="14"/>
      <c r="J55" s="14"/>
      <c r="K55" s="14"/>
    </row>
    <row r="56" spans="1:11" ht="12.75">
      <c r="A56" s="14"/>
      <c r="B56" s="14"/>
      <c r="C56" s="4" t="s">
        <v>26</v>
      </c>
      <c r="D56" s="207"/>
      <c r="E56" s="18"/>
      <c r="F56" s="14"/>
      <c r="G56" s="14"/>
      <c r="H56" s="14"/>
      <c r="I56" s="14"/>
      <c r="J56" s="14"/>
      <c r="K56" s="14"/>
    </row>
    <row r="57" spans="1:11" ht="12.75">
      <c r="A57" s="14"/>
      <c r="B57" s="14"/>
      <c r="C57" s="4" t="s">
        <v>96</v>
      </c>
      <c r="D57" s="207"/>
      <c r="E57" s="18"/>
      <c r="F57" s="14"/>
      <c r="G57" s="14"/>
      <c r="H57" s="14"/>
      <c r="I57" s="14"/>
      <c r="J57" s="14"/>
      <c r="K57" s="14"/>
    </row>
    <row r="58" spans="1:11" ht="12.75">
      <c r="A58" s="14"/>
      <c r="B58" s="14"/>
      <c r="C58" s="4" t="s">
        <v>201</v>
      </c>
      <c r="D58" s="207"/>
      <c r="E58" s="18"/>
      <c r="F58" s="14"/>
      <c r="G58" s="14"/>
      <c r="H58" s="14"/>
      <c r="I58" s="14"/>
      <c r="J58" s="14"/>
      <c r="K58" s="14"/>
    </row>
    <row r="59" spans="1:11" ht="12.75">
      <c r="A59" s="14"/>
      <c r="B59" s="14"/>
      <c r="C59" s="4" t="s">
        <v>18</v>
      </c>
      <c r="D59" s="207"/>
      <c r="E59" s="18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4" t="s">
        <v>19</v>
      </c>
      <c r="D60" s="207"/>
      <c r="E60" s="18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4" t="s">
        <v>20</v>
      </c>
      <c r="D61" s="207"/>
      <c r="E61" s="18"/>
      <c r="F61" s="14"/>
      <c r="G61" s="14"/>
      <c r="H61" s="14"/>
      <c r="I61" s="14"/>
      <c r="J61" s="14"/>
      <c r="K61" s="14"/>
    </row>
    <row r="62" spans="1:11" ht="12.75">
      <c r="A62" s="14"/>
      <c r="B62" s="14"/>
      <c r="C62" s="4" t="s">
        <v>21</v>
      </c>
      <c r="D62" s="207"/>
      <c r="E62" s="18"/>
      <c r="F62" s="14"/>
      <c r="G62" s="14"/>
      <c r="H62" s="14"/>
      <c r="I62" s="14"/>
      <c r="J62" s="14"/>
      <c r="K62" s="14"/>
    </row>
    <row r="63" spans="1:11" ht="12.75">
      <c r="A63" s="14"/>
      <c r="B63" s="14"/>
      <c r="C63" s="4" t="s">
        <v>22</v>
      </c>
      <c r="D63" s="207"/>
      <c r="E63" s="18"/>
      <c r="F63" s="14"/>
      <c r="G63" s="14"/>
      <c r="H63" s="14"/>
      <c r="I63" s="14"/>
      <c r="J63" s="14"/>
      <c r="K63" s="14"/>
    </row>
    <row r="64" spans="1:11" ht="12.75">
      <c r="A64" s="14"/>
      <c r="B64" s="14"/>
      <c r="C64" s="4" t="s">
        <v>23</v>
      </c>
      <c r="D64" s="207"/>
      <c r="E64" s="18"/>
      <c r="F64" s="14"/>
      <c r="G64" s="14"/>
      <c r="H64" s="14"/>
      <c r="I64" s="14"/>
      <c r="J64" s="14"/>
      <c r="K64" s="14"/>
    </row>
    <row r="65" spans="1:11" ht="12.75">
      <c r="A65" s="14"/>
      <c r="B65" s="14"/>
      <c r="C65" s="4" t="s">
        <v>24</v>
      </c>
      <c r="D65" s="207"/>
      <c r="E65" s="18"/>
      <c r="F65" s="14"/>
      <c r="G65" s="14"/>
      <c r="H65" s="14"/>
      <c r="I65" s="14"/>
      <c r="J65" s="14"/>
      <c r="K65" s="14"/>
    </row>
    <row r="66" spans="1:11" ht="12.75">
      <c r="A66" s="14"/>
      <c r="B66" s="14"/>
      <c r="C66" s="4" t="s">
        <v>28</v>
      </c>
      <c r="D66" s="207"/>
      <c r="E66" s="18"/>
      <c r="F66" s="14"/>
      <c r="G66" s="14"/>
      <c r="H66" s="14"/>
      <c r="I66" s="14"/>
      <c r="J66" s="14"/>
      <c r="K66" s="14"/>
    </row>
    <row r="67" spans="1:11" ht="12.75">
      <c r="A67" s="14"/>
      <c r="B67" s="14"/>
      <c r="C67" s="4" t="s">
        <v>29</v>
      </c>
      <c r="D67" s="207"/>
      <c r="E67" s="18"/>
      <c r="F67" s="14"/>
      <c r="G67" s="14"/>
      <c r="H67" s="14"/>
      <c r="I67" s="14"/>
      <c r="J67" s="14"/>
      <c r="K67" s="14"/>
    </row>
    <row r="68" spans="1:11" ht="12" customHeight="1">
      <c r="A68" s="14"/>
      <c r="B68" s="14"/>
      <c r="C68" s="4" t="s">
        <v>14</v>
      </c>
      <c r="D68" s="207"/>
      <c r="E68" s="18"/>
      <c r="F68" s="14"/>
      <c r="G68" s="14"/>
      <c r="H68" s="14"/>
      <c r="I68" s="14"/>
      <c r="J68" s="14"/>
      <c r="K68" s="14"/>
    </row>
    <row r="69" spans="1:11" ht="12" customHeight="1">
      <c r="A69" s="14"/>
      <c r="B69" s="14"/>
      <c r="C69" s="4" t="s">
        <v>14</v>
      </c>
      <c r="D69" s="207"/>
      <c r="E69" s="18"/>
      <c r="F69" s="14"/>
      <c r="G69" s="14"/>
      <c r="H69" s="14"/>
      <c r="I69" s="14"/>
      <c r="J69" s="14"/>
      <c r="K69" s="14"/>
    </row>
    <row r="70" spans="1:11" ht="12" customHeight="1">
      <c r="A70" s="14"/>
      <c r="B70" s="14"/>
      <c r="C70" s="4" t="s">
        <v>14</v>
      </c>
      <c r="D70" s="207"/>
      <c r="E70" s="18"/>
      <c r="F70" s="14"/>
      <c r="G70" s="14"/>
      <c r="H70" s="14"/>
      <c r="I70" s="14"/>
      <c r="J70" s="14"/>
      <c r="K70" s="14"/>
    </row>
    <row r="71" spans="1:11" ht="12" customHeight="1">
      <c r="A71" s="14"/>
      <c r="B71" s="14"/>
      <c r="C71" s="4" t="s">
        <v>14</v>
      </c>
      <c r="D71" s="207"/>
      <c r="E71" s="18"/>
      <c r="F71" s="14"/>
      <c r="G71" s="14"/>
      <c r="H71" s="14"/>
      <c r="I71" s="14"/>
      <c r="J71" s="14"/>
      <c r="K71" s="14"/>
    </row>
    <row r="72" spans="1:11" ht="12" customHeight="1">
      <c r="A72" s="14"/>
      <c r="B72" s="14"/>
      <c r="C72" s="4"/>
      <c r="D72" s="207"/>
      <c r="E72" s="18"/>
      <c r="F72" s="14"/>
      <c r="G72" s="14"/>
      <c r="H72" s="14"/>
      <c r="I72" s="14"/>
      <c r="J72" s="14"/>
      <c r="K72" s="14"/>
    </row>
    <row r="73" spans="1:11" ht="12" customHeight="1">
      <c r="A73" s="14"/>
      <c r="B73" s="14"/>
      <c r="C73" s="4" t="s">
        <v>87</v>
      </c>
      <c r="D73" s="208">
        <f>SUM(D54:D72)</f>
        <v>0</v>
      </c>
      <c r="E73" s="18"/>
      <c r="F73" s="14"/>
      <c r="G73" s="14"/>
      <c r="H73" s="14"/>
      <c r="I73" s="14"/>
      <c r="J73" s="14"/>
      <c r="K73" s="14"/>
    </row>
    <row r="74" spans="1:11" ht="12" customHeight="1">
      <c r="A74" s="14"/>
      <c r="B74" s="14"/>
      <c r="C74" s="91"/>
      <c r="D74" s="40"/>
      <c r="E74" s="18"/>
      <c r="F74" s="14"/>
      <c r="G74" s="14"/>
      <c r="H74" s="14"/>
      <c r="I74" s="14"/>
      <c r="J74" s="14"/>
      <c r="K74" s="14"/>
    </row>
    <row r="75" spans="1:11" ht="12" customHeight="1">
      <c r="A75" s="14"/>
      <c r="B75" s="14"/>
      <c r="C75" s="90" t="s">
        <v>30</v>
      </c>
      <c r="D75" s="210">
        <f>SUM(D39+D51+D73)</f>
        <v>0</v>
      </c>
      <c r="E75" s="18"/>
      <c r="F75" s="14"/>
      <c r="G75" s="14"/>
      <c r="H75" s="14"/>
      <c r="I75" s="14"/>
      <c r="J75" s="14"/>
      <c r="K75" s="14"/>
    </row>
    <row r="76" spans="1:11" ht="12.75">
      <c r="A76" s="14"/>
      <c r="B76" s="14"/>
      <c r="C76" s="30"/>
      <c r="D76" s="18"/>
      <c r="E76" s="18"/>
      <c r="F76" s="14"/>
      <c r="G76" s="14"/>
      <c r="H76" s="14"/>
      <c r="I76" s="14"/>
      <c r="J76" s="14"/>
      <c r="K76" s="14"/>
    </row>
    <row r="77" spans="1:11" ht="12.75">
      <c r="A77" s="14"/>
      <c r="B77" s="14"/>
      <c r="C77" s="30"/>
      <c r="D77" s="18"/>
      <c r="E77" s="18"/>
      <c r="F77" s="14"/>
      <c r="G77" s="14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.75">
      <c r="A80" s="14"/>
      <c r="B80" s="168" t="s">
        <v>33</v>
      </c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2.75">
      <c r="A81" s="14"/>
      <c r="B81" s="14" t="s">
        <v>154</v>
      </c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2.75">
      <c r="A82" s="14"/>
      <c r="B82" s="14" t="s">
        <v>174</v>
      </c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2.75">
      <c r="A83" s="14"/>
      <c r="B83" s="14" t="s">
        <v>175</v>
      </c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4"/>
      <c r="B84" s="14" t="s">
        <v>176</v>
      </c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2.75">
      <c r="A86" s="14"/>
      <c r="B86" s="70" t="s">
        <v>202</v>
      </c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2.75">
      <c r="A87" s="14"/>
      <c r="B87" s="70" t="s">
        <v>155</v>
      </c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2.75">
      <c r="A88" s="14"/>
      <c r="B88" s="70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6.5" thickBot="1">
      <c r="A90" s="14"/>
      <c r="B90" s="14"/>
      <c r="C90" s="1" t="s">
        <v>4</v>
      </c>
      <c r="D90" s="308" t="s">
        <v>34</v>
      </c>
      <c r="E90" s="309"/>
      <c r="F90" s="309"/>
      <c r="G90" s="309"/>
      <c r="H90" s="310"/>
      <c r="I90" s="14"/>
      <c r="J90" s="14"/>
      <c r="K90" s="14"/>
    </row>
    <row r="91" spans="1:11" ht="12.75">
      <c r="A91" s="14"/>
      <c r="B91" s="14"/>
      <c r="C91" s="170" t="s">
        <v>38</v>
      </c>
      <c r="D91" s="26" t="s">
        <v>35</v>
      </c>
      <c r="E91" s="22"/>
      <c r="F91" s="113" t="s">
        <v>36</v>
      </c>
      <c r="G91" s="16"/>
      <c r="H91" s="113" t="s">
        <v>37</v>
      </c>
      <c r="I91" s="14"/>
      <c r="J91" s="14"/>
      <c r="K91" s="14"/>
    </row>
    <row r="92" spans="1:11" ht="12.75">
      <c r="A92" s="14"/>
      <c r="B92" s="14"/>
      <c r="C92" s="5" t="s">
        <v>203</v>
      </c>
      <c r="D92" s="211"/>
      <c r="E92" s="23"/>
      <c r="F92" s="214"/>
      <c r="G92" s="23"/>
      <c r="H92" s="217"/>
      <c r="I92" s="14"/>
      <c r="J92" s="14"/>
      <c r="K92" s="14"/>
    </row>
    <row r="93" spans="1:11" ht="12.75" customHeight="1">
      <c r="A93" s="14"/>
      <c r="B93" s="14"/>
      <c r="C93" s="4" t="s">
        <v>204</v>
      </c>
      <c r="D93" s="212"/>
      <c r="E93" s="23"/>
      <c r="F93" s="215"/>
      <c r="G93" s="23"/>
      <c r="H93" s="218"/>
      <c r="I93" s="311" t="s">
        <v>51</v>
      </c>
      <c r="J93" s="14"/>
      <c r="K93" s="14"/>
    </row>
    <row r="94" spans="1:11" ht="12.75">
      <c r="A94" s="14"/>
      <c r="B94" s="14"/>
      <c r="C94" s="4" t="s">
        <v>205</v>
      </c>
      <c r="D94" s="212"/>
      <c r="E94" s="23"/>
      <c r="F94" s="215"/>
      <c r="G94" s="23"/>
      <c r="H94" s="218"/>
      <c r="I94" s="311"/>
      <c r="J94" s="14"/>
      <c r="K94" s="14"/>
    </row>
    <row r="95" spans="1:11" ht="12.75">
      <c r="A95" s="14"/>
      <c r="B95" s="14"/>
      <c r="C95" s="4" t="s">
        <v>206</v>
      </c>
      <c r="D95" s="212"/>
      <c r="E95" s="23"/>
      <c r="F95" s="215"/>
      <c r="G95" s="23"/>
      <c r="H95" s="218"/>
      <c r="I95" s="311"/>
      <c r="J95" s="14"/>
      <c r="K95" s="14"/>
    </row>
    <row r="96" spans="1:11" ht="12.75">
      <c r="A96" s="14"/>
      <c r="B96" s="14"/>
      <c r="C96" s="4" t="s">
        <v>207</v>
      </c>
      <c r="D96" s="212"/>
      <c r="E96" s="23"/>
      <c r="F96" s="215"/>
      <c r="G96" s="23"/>
      <c r="H96" s="218"/>
      <c r="I96" s="311"/>
      <c r="J96" s="14"/>
      <c r="K96" s="14"/>
    </row>
    <row r="97" spans="1:11" ht="12.75">
      <c r="A97" s="14"/>
      <c r="B97" s="14"/>
      <c r="C97" s="4" t="s">
        <v>207</v>
      </c>
      <c r="D97" s="212"/>
      <c r="E97" s="23"/>
      <c r="F97" s="215"/>
      <c r="G97" s="23"/>
      <c r="H97" s="218"/>
      <c r="I97" s="311"/>
      <c r="J97" s="14"/>
      <c r="K97" s="14"/>
    </row>
    <row r="98" spans="1:11" ht="12.75">
      <c r="A98" s="14"/>
      <c r="B98" s="14"/>
      <c r="C98" s="2" t="s">
        <v>42</v>
      </c>
      <c r="D98" s="213">
        <f>SUM(D92:D97)</f>
        <v>0</v>
      </c>
      <c r="E98" s="52"/>
      <c r="F98" s="216">
        <f>SUM(F92:F97)</f>
        <v>0</v>
      </c>
      <c r="G98" s="52"/>
      <c r="H98" s="219">
        <f>SUM(H92:H97)</f>
        <v>0</v>
      </c>
      <c r="I98" s="311"/>
      <c r="J98" s="14"/>
      <c r="K98" s="14"/>
    </row>
    <row r="99" spans="1:11" ht="12.75">
      <c r="A99" s="14"/>
      <c r="B99" s="171" t="s">
        <v>140</v>
      </c>
      <c r="C99" s="19"/>
      <c r="D99" s="8"/>
      <c r="E99" s="19"/>
      <c r="F99" s="8"/>
      <c r="G99" s="19"/>
      <c r="H99" s="19"/>
      <c r="I99" s="311"/>
      <c r="J99" s="14"/>
      <c r="K99" s="14"/>
    </row>
    <row r="100" spans="1:11" ht="12.75">
      <c r="A100" s="14"/>
      <c r="B100" s="14"/>
      <c r="C100" s="170" t="s">
        <v>39</v>
      </c>
      <c r="D100" s="9" t="s">
        <v>35</v>
      </c>
      <c r="E100" s="11"/>
      <c r="F100" s="15" t="s">
        <v>36</v>
      </c>
      <c r="G100" s="11"/>
      <c r="H100" s="10" t="s">
        <v>37</v>
      </c>
      <c r="I100" s="311"/>
      <c r="J100" s="14"/>
      <c r="K100" s="14"/>
    </row>
    <row r="101" spans="1:11" ht="12.75">
      <c r="A101" s="14"/>
      <c r="B101" s="104" t="s">
        <v>170</v>
      </c>
      <c r="C101" s="5" t="s">
        <v>167</v>
      </c>
      <c r="D101" s="211"/>
      <c r="E101" s="23"/>
      <c r="F101" s="214"/>
      <c r="G101" s="23"/>
      <c r="H101" s="217"/>
      <c r="I101" s="311"/>
      <c r="J101" s="14"/>
      <c r="K101" s="14"/>
    </row>
    <row r="102" spans="1:11" ht="12.75">
      <c r="A102" s="14"/>
      <c r="B102" s="104" t="s">
        <v>171</v>
      </c>
      <c r="C102" s="4" t="s">
        <v>168</v>
      </c>
      <c r="D102" s="212"/>
      <c r="E102" s="23"/>
      <c r="F102" s="215"/>
      <c r="G102" s="23"/>
      <c r="H102" s="218"/>
      <c r="I102" s="311"/>
      <c r="J102" s="14"/>
      <c r="K102" s="14"/>
    </row>
    <row r="103" spans="1:11" ht="12.75">
      <c r="A103" s="14"/>
      <c r="B103" s="104" t="s">
        <v>172</v>
      </c>
      <c r="C103" s="4" t="s">
        <v>248</v>
      </c>
      <c r="D103" s="212"/>
      <c r="E103" s="23"/>
      <c r="F103" s="215"/>
      <c r="G103" s="23"/>
      <c r="H103" s="218"/>
      <c r="I103" s="311"/>
      <c r="J103" s="14"/>
      <c r="K103" s="14"/>
    </row>
    <row r="104" spans="1:11" ht="12.75">
      <c r="A104" s="14"/>
      <c r="B104" s="104" t="s">
        <v>173</v>
      </c>
      <c r="C104" s="4" t="s">
        <v>183</v>
      </c>
      <c r="D104" s="212"/>
      <c r="E104" s="23"/>
      <c r="F104" s="215"/>
      <c r="G104" s="23"/>
      <c r="H104" s="218"/>
      <c r="I104" s="311"/>
      <c r="J104" s="14"/>
      <c r="K104" s="14"/>
    </row>
    <row r="105" spans="1:11" ht="12.75">
      <c r="A105" s="14"/>
      <c r="B105" s="14"/>
      <c r="C105" s="54" t="s">
        <v>42</v>
      </c>
      <c r="D105" s="220">
        <f>SUM(D101:D104)</f>
        <v>0</v>
      </c>
      <c r="E105" s="24"/>
      <c r="F105" s="221">
        <f>SUM(F101:F104)</f>
        <v>0</v>
      </c>
      <c r="G105" s="24"/>
      <c r="H105" s="222">
        <f>SUM(H101:H104)</f>
        <v>0</v>
      </c>
      <c r="I105" s="311"/>
      <c r="J105" s="14"/>
      <c r="K105" s="14"/>
    </row>
    <row r="106" spans="1:11" ht="12.75">
      <c r="A106" s="14"/>
      <c r="B106" s="171" t="s">
        <v>140</v>
      </c>
      <c r="C106" s="53"/>
      <c r="D106" s="41"/>
      <c r="E106" s="53"/>
      <c r="F106" s="41"/>
      <c r="G106" s="53"/>
      <c r="H106" s="53"/>
      <c r="I106" s="311"/>
      <c r="J106" s="14"/>
      <c r="K106" s="14"/>
    </row>
    <row r="107" spans="1:11" ht="12.75">
      <c r="A107" s="14"/>
      <c r="B107" s="14"/>
      <c r="C107" s="170" t="s">
        <v>40</v>
      </c>
      <c r="D107" s="9" t="s">
        <v>35</v>
      </c>
      <c r="E107" s="11"/>
      <c r="F107" s="15" t="s">
        <v>36</v>
      </c>
      <c r="G107" s="11"/>
      <c r="H107" s="10" t="s">
        <v>37</v>
      </c>
      <c r="I107" s="311"/>
      <c r="J107" s="14"/>
      <c r="K107" s="14"/>
    </row>
    <row r="108" spans="1:11" ht="12.75">
      <c r="A108" s="14"/>
      <c r="B108" s="14"/>
      <c r="C108" s="5" t="s">
        <v>118</v>
      </c>
      <c r="D108" s="211"/>
      <c r="E108" s="23"/>
      <c r="F108" s="214"/>
      <c r="G108" s="23"/>
      <c r="H108" s="217"/>
      <c r="I108" s="311"/>
      <c r="J108" s="14"/>
      <c r="K108" s="14"/>
    </row>
    <row r="109" spans="1:11" ht="12.75">
      <c r="A109" s="14"/>
      <c r="B109" s="14"/>
      <c r="C109" s="4" t="s">
        <v>117</v>
      </c>
      <c r="D109" s="212"/>
      <c r="E109" s="23"/>
      <c r="F109" s="215"/>
      <c r="G109" s="23"/>
      <c r="H109" s="218"/>
      <c r="I109" s="311"/>
      <c r="J109" s="14"/>
      <c r="K109" s="226"/>
    </row>
    <row r="110" spans="1:11" ht="12.75" customHeight="1">
      <c r="A110" s="14"/>
      <c r="B110" s="14"/>
      <c r="C110" s="4" t="s">
        <v>116</v>
      </c>
      <c r="D110" s="212"/>
      <c r="E110" s="23"/>
      <c r="F110" s="215"/>
      <c r="G110" s="23"/>
      <c r="H110" s="218"/>
      <c r="I110" s="71"/>
      <c r="J110" s="14"/>
      <c r="K110" s="14"/>
    </row>
    <row r="111" spans="1:11" ht="12.75">
      <c r="A111" s="14"/>
      <c r="B111" s="14"/>
      <c r="C111" s="4" t="s">
        <v>116</v>
      </c>
      <c r="D111" s="212"/>
      <c r="E111" s="23"/>
      <c r="F111" s="215"/>
      <c r="G111" s="23"/>
      <c r="H111" s="218"/>
      <c r="I111" s="14"/>
      <c r="J111" s="14"/>
      <c r="K111" s="14"/>
    </row>
    <row r="112" spans="1:11" ht="13.5" thickBot="1">
      <c r="A112" s="14"/>
      <c r="B112" s="14"/>
      <c r="C112" s="55" t="s">
        <v>41</v>
      </c>
      <c r="D112" s="223">
        <f>SUM(D108:D111)</f>
        <v>0</v>
      </c>
      <c r="E112" s="37"/>
      <c r="F112" s="224">
        <f>SUM(F108:F111)</f>
        <v>0</v>
      </c>
      <c r="G112" s="37"/>
      <c r="H112" s="225">
        <f>SUM(H108:H111)</f>
        <v>0</v>
      </c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5.75">
      <c r="A115" s="14"/>
      <c r="B115" s="168" t="s">
        <v>129</v>
      </c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 t="s">
        <v>132</v>
      </c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 t="s">
        <v>208</v>
      </c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 t="s">
        <v>131</v>
      </c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 t="s">
        <v>196</v>
      </c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31"/>
      <c r="D122" s="115" t="s">
        <v>35</v>
      </c>
      <c r="E122" s="25"/>
      <c r="F122" s="116" t="s">
        <v>36</v>
      </c>
      <c r="G122" s="25"/>
      <c r="H122" s="94" t="s">
        <v>37</v>
      </c>
      <c r="I122" s="14"/>
      <c r="J122" s="14"/>
      <c r="K122" s="14"/>
    </row>
    <row r="123" spans="1:11" ht="12.75">
      <c r="A123" s="14"/>
      <c r="B123" s="91" t="s">
        <v>191</v>
      </c>
      <c r="C123" s="40"/>
      <c r="D123" s="227"/>
      <c r="E123" s="14"/>
      <c r="F123" s="227"/>
      <c r="G123" s="19"/>
      <c r="H123" s="227"/>
      <c r="I123" s="14"/>
      <c r="J123" s="14"/>
      <c r="K123" s="14"/>
    </row>
    <row r="124" spans="1:11" ht="12.75">
      <c r="A124" s="14"/>
      <c r="B124" s="91" t="s">
        <v>192</v>
      </c>
      <c r="C124" s="40"/>
      <c r="D124" s="227"/>
      <c r="E124" s="14"/>
      <c r="F124" s="227"/>
      <c r="G124" s="19"/>
      <c r="H124" s="227"/>
      <c r="I124" s="14"/>
      <c r="J124" s="14"/>
      <c r="K124" s="14"/>
    </row>
    <row r="125" spans="1:11" ht="12.75">
      <c r="A125" s="14"/>
      <c r="B125" s="114" t="s">
        <v>186</v>
      </c>
      <c r="C125" s="40"/>
      <c r="D125" s="228">
        <f>(D123+D124)*26</f>
        <v>0</v>
      </c>
      <c r="E125" s="14"/>
      <c r="F125" s="228">
        <f>(F123+F124)*26</f>
        <v>0</v>
      </c>
      <c r="G125" s="19"/>
      <c r="H125" s="228">
        <f>(H123+H124)*26</f>
        <v>0</v>
      </c>
      <c r="I125" s="14"/>
      <c r="J125" s="14"/>
      <c r="K125" s="14"/>
    </row>
    <row r="126" spans="1:11" ht="12.75">
      <c r="A126" s="14"/>
      <c r="B126" s="91" t="s">
        <v>193</v>
      </c>
      <c r="C126" s="40"/>
      <c r="D126" s="227"/>
      <c r="E126" s="14"/>
      <c r="F126" s="227"/>
      <c r="G126" s="19"/>
      <c r="H126" s="227"/>
      <c r="I126" s="14"/>
      <c r="J126" s="14"/>
      <c r="K126" s="14"/>
    </row>
    <row r="127" spans="1:11" ht="12.75">
      <c r="A127" s="14"/>
      <c r="B127" s="91" t="s">
        <v>194</v>
      </c>
      <c r="C127" s="40"/>
      <c r="D127" s="227"/>
      <c r="E127" s="14"/>
      <c r="F127" s="227"/>
      <c r="G127" s="19"/>
      <c r="H127" s="227"/>
      <c r="I127" s="14"/>
      <c r="J127" s="14"/>
      <c r="K127" s="14"/>
    </row>
    <row r="128" spans="1:11" ht="13.5" thickBot="1">
      <c r="A128" s="14"/>
      <c r="B128" s="114" t="s">
        <v>187</v>
      </c>
      <c r="C128" s="40"/>
      <c r="D128" s="229">
        <f>(D126+D127)*26</f>
        <v>0</v>
      </c>
      <c r="E128" s="14"/>
      <c r="F128" s="229">
        <f>(F126+F127)*26</f>
        <v>0</v>
      </c>
      <c r="G128" s="19"/>
      <c r="H128" s="229">
        <f>(H126+H127)*26</f>
        <v>0</v>
      </c>
      <c r="I128" s="14"/>
      <c r="J128" s="14"/>
      <c r="K128" s="14"/>
    </row>
    <row r="129" spans="1:11" ht="12.75">
      <c r="A129" s="14"/>
      <c r="B129" s="114" t="s">
        <v>184</v>
      </c>
      <c r="C129" s="40"/>
      <c r="D129" s="230">
        <f>(D125+D128)</f>
        <v>0</v>
      </c>
      <c r="E129" s="63"/>
      <c r="F129" s="230">
        <f>(F125+F128)</f>
        <v>0</v>
      </c>
      <c r="G129" s="30"/>
      <c r="H129" s="230">
        <f>(H125+H128)</f>
        <v>0</v>
      </c>
      <c r="I129" s="14"/>
      <c r="J129" s="14"/>
      <c r="K129" s="14"/>
    </row>
    <row r="130" spans="1:11" ht="12.75">
      <c r="A130" s="14"/>
      <c r="B130" s="104" t="s">
        <v>188</v>
      </c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17" t="s">
        <v>195</v>
      </c>
      <c r="C131" s="31"/>
      <c r="D131" s="14"/>
      <c r="E131" s="14"/>
      <c r="F131" s="14"/>
      <c r="G131" s="19"/>
      <c r="H131" s="14"/>
      <c r="I131" s="31"/>
      <c r="J131" s="14"/>
      <c r="K131" s="14"/>
    </row>
    <row r="132" spans="1:11" ht="15.75">
      <c r="A132" s="14"/>
      <c r="B132" s="19"/>
      <c r="C132" s="93"/>
      <c r="D132" s="306" t="s">
        <v>185</v>
      </c>
      <c r="E132" s="305"/>
      <c r="F132" s="305"/>
      <c r="G132" s="305"/>
      <c r="H132" s="307"/>
      <c r="I132" s="103"/>
      <c r="J132" s="21"/>
      <c r="K132" s="14"/>
    </row>
    <row r="133" spans="1:11" ht="12.75">
      <c r="A133" s="14"/>
      <c r="B133" s="19"/>
      <c r="C133" s="25"/>
      <c r="D133" s="94" t="s">
        <v>35</v>
      </c>
      <c r="E133" s="12"/>
      <c r="F133" s="11" t="s">
        <v>36</v>
      </c>
      <c r="G133" s="12"/>
      <c r="H133" s="11" t="s">
        <v>37</v>
      </c>
      <c r="I133" s="13"/>
      <c r="J133" s="14"/>
      <c r="K133" s="14"/>
    </row>
    <row r="134" spans="1:11" ht="12.75">
      <c r="A134" s="14"/>
      <c r="B134" s="14"/>
      <c r="C134" s="100" t="s">
        <v>190</v>
      </c>
      <c r="D134" s="227"/>
      <c r="E134" s="12" t="s">
        <v>86</v>
      </c>
      <c r="F134" s="227"/>
      <c r="G134" s="12" t="s">
        <v>86</v>
      </c>
      <c r="H134" s="227"/>
      <c r="I134" s="13" t="s">
        <v>86</v>
      </c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.75">
      <c r="A137" s="14"/>
      <c r="B137" s="168" t="s">
        <v>130</v>
      </c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>
      <c r="A138" s="14"/>
      <c r="B138" s="14" t="s">
        <v>43</v>
      </c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>
      <c r="A139" s="14"/>
      <c r="B139" s="14" t="s">
        <v>218</v>
      </c>
      <c r="C139" s="14"/>
      <c r="D139" s="14"/>
      <c r="E139" s="14"/>
      <c r="F139" s="14"/>
      <c r="G139" s="14"/>
      <c r="H139" s="14"/>
      <c r="I139" s="19"/>
      <c r="J139" s="14"/>
      <c r="K139" s="14"/>
    </row>
    <row r="140" spans="1:11" ht="12.75">
      <c r="A140" s="14"/>
      <c r="B140" s="14"/>
      <c r="C140" s="31"/>
      <c r="D140" s="14"/>
      <c r="E140" s="14"/>
      <c r="F140" s="14"/>
      <c r="G140" s="14"/>
      <c r="H140" s="14"/>
      <c r="I140" s="31"/>
      <c r="J140" s="14"/>
      <c r="K140" s="14"/>
    </row>
    <row r="141" spans="1:11" ht="15.75">
      <c r="A141" s="14"/>
      <c r="B141" s="57"/>
      <c r="C141" s="95"/>
      <c r="D141" s="306" t="s">
        <v>189</v>
      </c>
      <c r="E141" s="305"/>
      <c r="F141" s="305"/>
      <c r="G141" s="305"/>
      <c r="H141" s="307"/>
      <c r="I141" s="103"/>
      <c r="J141" s="21"/>
      <c r="K141" s="14"/>
    </row>
    <row r="142" spans="1:11" ht="12.75">
      <c r="A142" s="14"/>
      <c r="B142" s="57"/>
      <c r="C142" s="96"/>
      <c r="D142" s="10" t="s">
        <v>35</v>
      </c>
      <c r="E142" s="3"/>
      <c r="F142" s="3" t="s">
        <v>36</v>
      </c>
      <c r="G142" s="3"/>
      <c r="H142" s="3" t="s">
        <v>37</v>
      </c>
      <c r="I142" s="13"/>
      <c r="J142" s="21"/>
      <c r="K142" s="14"/>
    </row>
    <row r="143" spans="1:11" ht="12.75">
      <c r="A143" s="14"/>
      <c r="B143" s="14"/>
      <c r="C143" s="100" t="s">
        <v>80</v>
      </c>
      <c r="D143" s="207"/>
      <c r="E143" s="172" t="s">
        <v>219</v>
      </c>
      <c r="F143" s="207"/>
      <c r="G143" s="172" t="s">
        <v>219</v>
      </c>
      <c r="H143" s="207"/>
      <c r="I143" s="173" t="s">
        <v>219</v>
      </c>
      <c r="J143" s="21"/>
      <c r="K143" s="14"/>
    </row>
    <row r="144" spans="1:11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>
      <c r="A145" s="14"/>
      <c r="B145" s="102" t="s">
        <v>133</v>
      </c>
      <c r="C145" s="14"/>
      <c r="D145" s="14"/>
      <c r="E145" s="14"/>
      <c r="F145" s="14"/>
      <c r="G145" s="14"/>
      <c r="H145" s="231">
        <f>(D134*D143)+(F134*F143)+(H134*H143)</f>
        <v>0</v>
      </c>
      <c r="I145" s="14" t="s">
        <v>134</v>
      </c>
      <c r="J145" s="14"/>
      <c r="K145" s="14"/>
    </row>
    <row r="146" spans="1:11" ht="12.75">
      <c r="A146" s="14"/>
      <c r="B146" s="102" t="s">
        <v>209</v>
      </c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>
      <c r="A147" s="14"/>
      <c r="B147" s="102" t="s">
        <v>210</v>
      </c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.75">
      <c r="A150" s="14"/>
      <c r="B150" s="168" t="s">
        <v>146</v>
      </c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>
      <c r="A151" s="14"/>
      <c r="B151" s="14" t="s">
        <v>44</v>
      </c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>
      <c r="A152" s="14"/>
      <c r="B152" s="14" t="s">
        <v>45</v>
      </c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>
      <c r="A153" s="14"/>
      <c r="B153" s="63" t="s">
        <v>119</v>
      </c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>
      <c r="A154" s="14"/>
      <c r="B154" s="14" t="s">
        <v>141</v>
      </c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>
      <c r="A155" s="14"/>
      <c r="B155" s="14" t="s">
        <v>81</v>
      </c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>
      <c r="A156" s="14"/>
      <c r="B156" s="63" t="s">
        <v>156</v>
      </c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>
      <c r="A157" s="14"/>
      <c r="B157" s="63" t="s">
        <v>157</v>
      </c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.75">
      <c r="A159" s="14"/>
      <c r="B159" s="14"/>
      <c r="C159" s="65" t="s">
        <v>4</v>
      </c>
      <c r="D159" s="65" t="s">
        <v>48</v>
      </c>
      <c r="E159" s="66"/>
      <c r="F159" s="14"/>
      <c r="G159" s="14"/>
      <c r="H159" s="14"/>
      <c r="I159" s="14"/>
      <c r="J159" s="14"/>
      <c r="K159" s="14"/>
    </row>
    <row r="160" spans="1:11" ht="12.75">
      <c r="A160" s="14"/>
      <c r="B160" s="14"/>
      <c r="C160" s="12"/>
      <c r="D160" s="11" t="s">
        <v>47</v>
      </c>
      <c r="E160" s="30"/>
      <c r="F160" s="14"/>
      <c r="G160" s="14"/>
      <c r="H160" s="14"/>
      <c r="I160" s="14"/>
      <c r="J160" s="14"/>
      <c r="K160" s="14"/>
    </row>
    <row r="161" spans="1:11" ht="12.75">
      <c r="A161" s="14"/>
      <c r="B161" s="14"/>
      <c r="C161" s="7" t="s">
        <v>46</v>
      </c>
      <c r="D161" s="150">
        <v>0.1</v>
      </c>
      <c r="E161" s="45"/>
      <c r="F161" s="14"/>
      <c r="G161" s="14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.75">
      <c r="A164" s="14"/>
      <c r="B164" s="168" t="s">
        <v>147</v>
      </c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s="14"/>
      <c r="B165" s="14" t="s">
        <v>211</v>
      </c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14"/>
      <c r="B166" s="14" t="s">
        <v>120</v>
      </c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>
      <c r="A167" s="14"/>
      <c r="B167" s="14" t="s">
        <v>49</v>
      </c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>
      <c r="A168" s="14"/>
      <c r="B168" s="14" t="s">
        <v>252</v>
      </c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>
      <c r="A169" s="14"/>
      <c r="B169" s="14" t="s">
        <v>50</v>
      </c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>
      <c r="A170" s="14"/>
      <c r="B170" s="14" t="s">
        <v>212</v>
      </c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>
      <c r="A171" s="14"/>
      <c r="B171" s="14" t="s">
        <v>213</v>
      </c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>
      <c r="A173" s="14"/>
      <c r="B173" s="14" t="s">
        <v>142</v>
      </c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>
      <c r="A174" s="14"/>
      <c r="B174" s="14" t="s">
        <v>158</v>
      </c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>
      <c r="A175" s="14"/>
      <c r="B175" s="14" t="s">
        <v>159</v>
      </c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.75">
      <c r="A177" s="14"/>
      <c r="B177" s="14"/>
      <c r="C177" s="6" t="s">
        <v>58</v>
      </c>
      <c r="D177" s="305" t="s">
        <v>52</v>
      </c>
      <c r="E177" s="305"/>
      <c r="F177" s="305"/>
      <c r="G177" s="305"/>
      <c r="H177" s="305"/>
      <c r="I177" s="14"/>
      <c r="J177" s="14"/>
      <c r="K177" s="14"/>
    </row>
    <row r="178" spans="1:11" ht="12.75">
      <c r="A178" s="14"/>
      <c r="B178" s="14"/>
      <c r="C178" s="4"/>
      <c r="D178" s="26" t="s">
        <v>35</v>
      </c>
      <c r="E178" s="22"/>
      <c r="F178" s="27" t="s">
        <v>36</v>
      </c>
      <c r="G178" s="22"/>
      <c r="H178" s="28" t="s">
        <v>37</v>
      </c>
      <c r="I178" s="14"/>
      <c r="J178" s="190" t="s">
        <v>22</v>
      </c>
      <c r="K178" s="14"/>
    </row>
    <row r="179" spans="1:11" ht="12.75">
      <c r="A179" s="14"/>
      <c r="B179" s="14"/>
      <c r="C179" s="38" t="s">
        <v>57</v>
      </c>
      <c r="D179" s="232"/>
      <c r="E179" s="25"/>
      <c r="F179" s="236"/>
      <c r="G179" s="25"/>
      <c r="H179" s="238"/>
      <c r="I179" s="14"/>
      <c r="J179" s="191">
        <v>0</v>
      </c>
      <c r="K179" s="14"/>
    </row>
    <row r="180" spans="1:11" ht="12.75">
      <c r="A180" s="14"/>
      <c r="B180" s="14"/>
      <c r="C180" s="38" t="s">
        <v>253</v>
      </c>
      <c r="D180" s="232"/>
      <c r="E180" s="25"/>
      <c r="F180" s="236"/>
      <c r="G180" s="25"/>
      <c r="H180" s="238"/>
      <c r="I180" s="14"/>
      <c r="J180" s="191">
        <v>0.1</v>
      </c>
      <c r="K180" s="14"/>
    </row>
    <row r="181" spans="1:11" ht="12.75">
      <c r="A181" s="14"/>
      <c r="B181" s="14"/>
      <c r="C181" s="38" t="s">
        <v>254</v>
      </c>
      <c r="D181" s="232"/>
      <c r="E181" s="25"/>
      <c r="F181" s="236"/>
      <c r="G181" s="25"/>
      <c r="H181" s="238"/>
      <c r="I181" s="14"/>
      <c r="J181" s="191">
        <v>0.2</v>
      </c>
      <c r="K181" s="14"/>
    </row>
    <row r="182" spans="1:11" ht="12.75">
      <c r="A182" s="14"/>
      <c r="B182" s="14"/>
      <c r="C182" s="38" t="s">
        <v>55</v>
      </c>
      <c r="D182" s="232"/>
      <c r="E182" s="25"/>
      <c r="F182" s="236"/>
      <c r="G182" s="25"/>
      <c r="H182" s="238"/>
      <c r="I182" s="14"/>
      <c r="J182" s="191">
        <v>0.25</v>
      </c>
      <c r="K182" s="14"/>
    </row>
    <row r="183" spans="1:11" ht="12.75">
      <c r="A183" s="14"/>
      <c r="B183" s="14"/>
      <c r="C183" s="38" t="s">
        <v>56</v>
      </c>
      <c r="D183" s="232"/>
      <c r="E183" s="25"/>
      <c r="F183" s="236"/>
      <c r="G183" s="25"/>
      <c r="H183" s="238"/>
      <c r="I183" s="14"/>
      <c r="J183" s="191">
        <v>0.3</v>
      </c>
      <c r="K183" s="14"/>
    </row>
    <row r="184" spans="1:11" ht="12.75">
      <c r="A184" s="14"/>
      <c r="B184" s="14"/>
      <c r="C184" s="4"/>
      <c r="D184" s="233"/>
      <c r="E184" s="25"/>
      <c r="F184" s="237"/>
      <c r="G184" s="25"/>
      <c r="H184" s="239"/>
      <c r="I184" s="14"/>
      <c r="J184" s="14"/>
      <c r="K184" s="14"/>
    </row>
    <row r="185" spans="1:11" ht="12.75">
      <c r="A185" s="14"/>
      <c r="B185" s="14"/>
      <c r="C185" s="38" t="s">
        <v>122</v>
      </c>
      <c r="D185" s="234">
        <f>SUM(D179:D183)</f>
        <v>0</v>
      </c>
      <c r="E185" s="25"/>
      <c r="F185" s="234">
        <f>SUM(F179:F183)</f>
        <v>0</v>
      </c>
      <c r="G185" s="25"/>
      <c r="H185" s="240">
        <f>SUM(H179:H183)</f>
        <v>0</v>
      </c>
      <c r="I185" s="14"/>
      <c r="J185" s="14"/>
      <c r="K185" s="14"/>
    </row>
    <row r="186" spans="1:11" ht="12.75">
      <c r="A186" s="14"/>
      <c r="B186" s="14"/>
      <c r="C186" s="4"/>
      <c r="D186" s="233"/>
      <c r="E186" s="25"/>
      <c r="F186" s="237"/>
      <c r="G186" s="25"/>
      <c r="H186" s="239"/>
      <c r="I186" s="14"/>
      <c r="J186" s="14"/>
      <c r="K186" s="14"/>
    </row>
    <row r="187" spans="1:11" ht="12.75">
      <c r="A187" s="14"/>
      <c r="B187" s="14"/>
      <c r="C187" s="44" t="s">
        <v>59</v>
      </c>
      <c r="D187" s="235">
        <f>(D179*$J$179)+(D180*$J$180)+(D181*$J$181)+(D182*$J$182)+(D183*$J$183)</f>
        <v>0</v>
      </c>
      <c r="E187" s="13"/>
      <c r="F187" s="235">
        <f>(F179*$J$179)+(F180*$J$180)+(F181*$J$181)+(F182*$J$182)+(F183*$J$183)</f>
        <v>0</v>
      </c>
      <c r="G187" s="13"/>
      <c r="H187" s="241">
        <f>(H179*$J$179)+(H180*$J$180)+(H181*$J$181)+(H182*$J$182)+(H183*$J$183)</f>
        <v>0</v>
      </c>
      <c r="I187" s="14"/>
      <c r="J187" s="14"/>
      <c r="K187" s="14"/>
    </row>
    <row r="188" spans="1:11" ht="12.75">
      <c r="A188" s="14"/>
      <c r="B188" s="14"/>
      <c r="C188" s="60"/>
      <c r="D188" s="14"/>
      <c r="E188" s="14"/>
      <c r="F188" s="14"/>
      <c r="G188" s="14"/>
      <c r="H188" s="14"/>
      <c r="I188" s="14"/>
      <c r="J188" s="14"/>
      <c r="K188" s="14"/>
    </row>
    <row r="189" spans="1:11" ht="12.75">
      <c r="A189" s="14"/>
      <c r="B189" s="63" t="s">
        <v>220</v>
      </c>
      <c r="C189" s="60"/>
      <c r="D189" s="14"/>
      <c r="E189" s="14"/>
      <c r="F189" s="14"/>
      <c r="G189" s="14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.75">
      <c r="A193" s="14"/>
      <c r="B193" s="168" t="s">
        <v>148</v>
      </c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3" ht="12.75">
      <c r="A194" s="14"/>
      <c r="B194" s="14" t="s">
        <v>214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ht="12.75">
      <c r="A195" s="14"/>
      <c r="B195" s="14" t="s">
        <v>160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ht="12.75">
      <c r="A196" s="14"/>
      <c r="B196" s="14" t="s">
        <v>161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ht="12.75">
      <c r="A197" s="14"/>
      <c r="B197" s="14" t="s">
        <v>179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ht="12.75">
      <c r="A198" s="14"/>
      <c r="B198" s="14" t="s">
        <v>178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9"/>
      <c r="K199" s="19"/>
      <c r="L199" s="14"/>
      <c r="M199" s="14"/>
    </row>
    <row r="200" spans="1:12" ht="15.75">
      <c r="A200" s="14"/>
      <c r="B200" s="14"/>
      <c r="C200" s="6" t="s">
        <v>61</v>
      </c>
      <c r="D200" s="6" t="s">
        <v>62</v>
      </c>
      <c r="E200" s="14"/>
      <c r="F200" s="14"/>
      <c r="G200" s="14"/>
      <c r="H200" s="14"/>
      <c r="I200" s="19"/>
      <c r="J200" s="19"/>
      <c r="K200" s="16"/>
      <c r="L200" s="8"/>
    </row>
    <row r="201" spans="1:11" ht="25.5">
      <c r="A201" s="14"/>
      <c r="B201" s="14"/>
      <c r="C201" s="4"/>
      <c r="D201" s="105" t="s">
        <v>5</v>
      </c>
      <c r="E201" s="14"/>
      <c r="F201" s="245">
        <f>D39</f>
        <v>0</v>
      </c>
      <c r="G201" s="14"/>
      <c r="H201" s="14"/>
      <c r="I201" s="19"/>
      <c r="J201" s="19"/>
      <c r="K201" s="48"/>
    </row>
    <row r="202" spans="1:11" ht="12.75">
      <c r="A202" s="14"/>
      <c r="B202" s="14"/>
      <c r="C202" s="44" t="s">
        <v>35</v>
      </c>
      <c r="D202" s="242">
        <v>1</v>
      </c>
      <c r="E202" s="92" t="s">
        <v>123</v>
      </c>
      <c r="F202" s="231">
        <f>$D$39*D202</f>
        <v>0</v>
      </c>
      <c r="G202" s="14"/>
      <c r="H202" s="14"/>
      <c r="I202" s="19"/>
      <c r="J202" s="19"/>
      <c r="K202" s="19"/>
    </row>
    <row r="203" spans="1:11" ht="12.75">
      <c r="A203" s="14"/>
      <c r="B203" s="14"/>
      <c r="C203" s="44" t="s">
        <v>36</v>
      </c>
      <c r="D203" s="242"/>
      <c r="E203" s="92" t="s">
        <v>123</v>
      </c>
      <c r="F203" s="231">
        <f>$D$39*D203</f>
        <v>0</v>
      </c>
      <c r="G203" s="14"/>
      <c r="H203" s="14"/>
      <c r="I203" s="14"/>
      <c r="J203" s="14"/>
      <c r="K203" s="19"/>
    </row>
    <row r="204" spans="1:11" ht="12.75">
      <c r="A204" s="14"/>
      <c r="B204" s="14"/>
      <c r="C204" s="44" t="s">
        <v>37</v>
      </c>
      <c r="D204" s="242"/>
      <c r="E204" s="92" t="s">
        <v>123</v>
      </c>
      <c r="F204" s="231">
        <f>$D$39*D204</f>
        <v>0</v>
      </c>
      <c r="G204" s="14"/>
      <c r="H204" s="14"/>
      <c r="I204" s="14"/>
      <c r="J204" s="14"/>
      <c r="K204" s="19"/>
    </row>
    <row r="205" spans="1:11" ht="12.75">
      <c r="A205" s="14"/>
      <c r="B205" s="14"/>
      <c r="C205" s="44"/>
      <c r="D205" s="243"/>
      <c r="E205" s="14"/>
      <c r="F205" s="246"/>
      <c r="G205" s="14"/>
      <c r="H205" s="14"/>
      <c r="I205" s="14"/>
      <c r="J205" s="19"/>
      <c r="K205" s="19"/>
    </row>
    <row r="206" spans="1:11" ht="12.75">
      <c r="A206" s="14"/>
      <c r="B206" s="14"/>
      <c r="C206" s="46" t="s">
        <v>63</v>
      </c>
      <c r="D206" s="244">
        <f>SUM(D202:D204)</f>
        <v>1</v>
      </c>
      <c r="E206" s="92" t="s">
        <v>123</v>
      </c>
      <c r="F206" s="231">
        <f>SUM(F202:F204)</f>
        <v>0</v>
      </c>
      <c r="G206" s="98" t="s">
        <v>67</v>
      </c>
      <c r="H206" s="14"/>
      <c r="I206" s="14"/>
      <c r="J206" s="19"/>
      <c r="K206" s="19"/>
    </row>
    <row r="207" spans="1:12" ht="12.75">
      <c r="A207" s="14"/>
      <c r="B207" s="14"/>
      <c r="C207" s="72"/>
      <c r="D207" s="45"/>
      <c r="E207" s="14"/>
      <c r="F207" s="14"/>
      <c r="G207" s="14"/>
      <c r="H207" s="14"/>
      <c r="I207" s="14"/>
      <c r="J207" s="19"/>
      <c r="K207" s="19"/>
      <c r="L207" s="8"/>
    </row>
    <row r="208" spans="1:11" ht="12.75">
      <c r="A208" s="14"/>
      <c r="B208" s="14"/>
      <c r="C208" s="14"/>
      <c r="D208" s="31"/>
      <c r="E208" s="14"/>
      <c r="F208" s="14"/>
      <c r="G208" s="14"/>
      <c r="H208" s="14"/>
      <c r="I208" s="14"/>
      <c r="J208" s="14"/>
      <c r="K208" s="14"/>
    </row>
    <row r="209" spans="1:11" ht="25.5">
      <c r="A209" s="14"/>
      <c r="B209" s="14"/>
      <c r="D209" s="105" t="s">
        <v>16</v>
      </c>
      <c r="E209" s="14"/>
      <c r="F209" s="247">
        <f>D51</f>
        <v>0</v>
      </c>
      <c r="G209" s="14"/>
      <c r="H209" s="14"/>
      <c r="I209" s="14"/>
      <c r="J209" s="14"/>
      <c r="K209" s="14"/>
    </row>
    <row r="210" spans="1:11" ht="12.75">
      <c r="A210" s="14"/>
      <c r="B210" s="14"/>
      <c r="C210" s="44" t="s">
        <v>35</v>
      </c>
      <c r="D210" s="242">
        <v>1</v>
      </c>
      <c r="E210" s="92" t="s">
        <v>123</v>
      </c>
      <c r="F210" s="231">
        <f>$D$51*D210</f>
        <v>0</v>
      </c>
      <c r="G210" s="14"/>
      <c r="H210" s="14"/>
      <c r="I210" s="14"/>
      <c r="J210" s="14"/>
      <c r="K210" s="14"/>
    </row>
    <row r="211" spans="1:11" ht="12.75">
      <c r="A211" s="14"/>
      <c r="B211" s="14"/>
      <c r="C211" s="44" t="s">
        <v>36</v>
      </c>
      <c r="D211" s="242"/>
      <c r="E211" s="92" t="s">
        <v>123</v>
      </c>
      <c r="F211" s="231">
        <f>$D$51*D211</f>
        <v>0</v>
      </c>
      <c r="G211" s="14"/>
      <c r="H211" s="14"/>
      <c r="I211" s="14"/>
      <c r="J211" s="14"/>
      <c r="K211" s="14"/>
    </row>
    <row r="212" spans="1:11" ht="12.75">
      <c r="A212" s="14"/>
      <c r="B212" s="14"/>
      <c r="C212" s="44" t="s">
        <v>37</v>
      </c>
      <c r="D212" s="242"/>
      <c r="E212" s="92" t="s">
        <v>123</v>
      </c>
      <c r="F212" s="231">
        <f>$D$51*D212</f>
        <v>0</v>
      </c>
      <c r="G212" s="14"/>
      <c r="H212" s="14"/>
      <c r="I212" s="14"/>
      <c r="J212" s="14"/>
      <c r="K212" s="14"/>
    </row>
    <row r="213" spans="1:11" ht="12.75">
      <c r="A213" s="14"/>
      <c r="B213" s="14"/>
      <c r="C213" s="44"/>
      <c r="D213" s="243"/>
      <c r="E213" s="14"/>
      <c r="F213" s="246"/>
      <c r="G213" s="14"/>
      <c r="H213" s="14"/>
      <c r="I213" s="14"/>
      <c r="J213" s="14"/>
      <c r="K213" s="14"/>
    </row>
    <row r="214" spans="1:11" ht="12.75">
      <c r="A214" s="14"/>
      <c r="B214" s="14"/>
      <c r="C214" s="46" t="s">
        <v>63</v>
      </c>
      <c r="D214" s="244">
        <f>SUM(D210:D212)</f>
        <v>1</v>
      </c>
      <c r="E214" s="92" t="s">
        <v>123</v>
      </c>
      <c r="F214" s="231">
        <f>SUM(F210:F212)</f>
        <v>0</v>
      </c>
      <c r="G214" s="98" t="s">
        <v>68</v>
      </c>
      <c r="H214" s="14"/>
      <c r="I214" s="14"/>
      <c r="J214" s="14"/>
      <c r="K214" s="14"/>
    </row>
    <row r="215" spans="1:11" ht="12.75">
      <c r="A215" s="14"/>
      <c r="B215" s="14"/>
      <c r="C215" s="72"/>
      <c r="D215" s="45"/>
      <c r="E215" s="14"/>
      <c r="F215" s="14"/>
      <c r="G215" s="14"/>
      <c r="H215" s="14"/>
      <c r="I215" s="14"/>
      <c r="J215" s="14"/>
      <c r="K215" s="14"/>
    </row>
    <row r="216" spans="1:11" ht="12.75">
      <c r="A216" s="14"/>
      <c r="B216" s="14"/>
      <c r="C216" s="14"/>
      <c r="D216" s="31"/>
      <c r="E216" s="14"/>
      <c r="F216" s="14"/>
      <c r="G216" s="14"/>
      <c r="H216" s="14"/>
      <c r="I216" s="14"/>
      <c r="J216" s="14"/>
      <c r="K216" s="14"/>
    </row>
    <row r="217" spans="1:11" ht="25.5">
      <c r="A217" s="14"/>
      <c r="B217" s="14"/>
      <c r="D217" s="105" t="s">
        <v>60</v>
      </c>
      <c r="E217" s="14"/>
      <c r="F217" s="247">
        <f>D73</f>
        <v>0</v>
      </c>
      <c r="G217" s="14"/>
      <c r="H217" s="14"/>
      <c r="I217" s="14"/>
      <c r="J217" s="14"/>
      <c r="K217" s="14"/>
    </row>
    <row r="218" spans="1:11" ht="12.75">
      <c r="A218" s="14"/>
      <c r="B218" s="14"/>
      <c r="C218" s="44" t="s">
        <v>35</v>
      </c>
      <c r="D218" s="242">
        <v>1</v>
      </c>
      <c r="E218" s="92" t="s">
        <v>123</v>
      </c>
      <c r="F218" s="231">
        <f>$D$73*D218</f>
        <v>0</v>
      </c>
      <c r="G218" s="14"/>
      <c r="H218" s="14"/>
      <c r="I218" s="14"/>
      <c r="J218" s="14"/>
      <c r="K218" s="14"/>
    </row>
    <row r="219" spans="1:11" ht="12.75">
      <c r="A219" s="14"/>
      <c r="B219" s="14"/>
      <c r="C219" s="44" t="s">
        <v>36</v>
      </c>
      <c r="D219" s="242"/>
      <c r="E219" s="92" t="s">
        <v>123</v>
      </c>
      <c r="F219" s="231">
        <f>$D$73*D219</f>
        <v>0</v>
      </c>
      <c r="G219" s="14"/>
      <c r="H219" s="14"/>
      <c r="I219" s="14"/>
      <c r="J219" s="14"/>
      <c r="K219" s="14"/>
    </row>
    <row r="220" spans="1:11" ht="12.75">
      <c r="A220" s="14"/>
      <c r="B220" s="14"/>
      <c r="C220" s="44" t="s">
        <v>37</v>
      </c>
      <c r="D220" s="242"/>
      <c r="E220" s="92" t="s">
        <v>123</v>
      </c>
      <c r="F220" s="231">
        <f>$D$73*D220</f>
        <v>0</v>
      </c>
      <c r="G220" s="14"/>
      <c r="H220" s="14"/>
      <c r="I220" s="14"/>
      <c r="J220" s="14"/>
      <c r="K220" s="14"/>
    </row>
    <row r="221" spans="1:11" ht="12.75">
      <c r="A221" s="14"/>
      <c r="B221" s="14"/>
      <c r="C221" s="44"/>
      <c r="D221" s="243"/>
      <c r="E221" s="14"/>
      <c r="F221" s="246"/>
      <c r="G221" s="14"/>
      <c r="H221" s="14"/>
      <c r="I221" s="14"/>
      <c r="J221" s="14"/>
      <c r="K221" s="14"/>
    </row>
    <row r="222" spans="1:11" ht="12.75">
      <c r="A222" s="14"/>
      <c r="B222" s="14"/>
      <c r="C222" s="46" t="s">
        <v>63</v>
      </c>
      <c r="D222" s="244">
        <f>SUM(D218:D220)</f>
        <v>1</v>
      </c>
      <c r="E222" s="92" t="s">
        <v>123</v>
      </c>
      <c r="F222" s="231">
        <f>SUM(F218:F220)</f>
        <v>0</v>
      </c>
      <c r="G222" s="98" t="s">
        <v>69</v>
      </c>
      <c r="H222" s="14"/>
      <c r="I222" s="14"/>
      <c r="J222" s="14"/>
      <c r="K222" s="14"/>
    </row>
    <row r="223" spans="1:11" ht="12.75">
      <c r="A223" s="14"/>
      <c r="B223" s="14"/>
      <c r="C223" s="72"/>
      <c r="D223" s="45"/>
      <c r="E223" s="14"/>
      <c r="F223" s="14"/>
      <c r="G223" s="14"/>
      <c r="H223" s="14"/>
      <c r="I223" s="14"/>
      <c r="J223" s="14"/>
      <c r="K223" s="14"/>
    </row>
    <row r="224" spans="1:11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2.75">
      <c r="A225" s="14"/>
      <c r="B225" s="14"/>
      <c r="C225" s="14"/>
      <c r="D225" s="49" t="s">
        <v>65</v>
      </c>
      <c r="E225" s="14"/>
      <c r="F225" s="14"/>
      <c r="G225" s="14"/>
      <c r="H225" s="14"/>
      <c r="I225" s="14"/>
      <c r="J225" s="14"/>
      <c r="K225" s="14"/>
    </row>
    <row r="226" spans="1:11" ht="25.5">
      <c r="A226" s="14"/>
      <c r="B226" s="14"/>
      <c r="C226" s="14"/>
      <c r="D226" s="50" t="s">
        <v>66</v>
      </c>
      <c r="E226" s="14"/>
      <c r="F226" s="14"/>
      <c r="G226" s="14"/>
      <c r="H226" s="14"/>
      <c r="I226" s="14"/>
      <c r="J226" s="14"/>
      <c r="K226" s="14"/>
    </row>
    <row r="227" spans="1:11" ht="12.75">
      <c r="A227" s="14"/>
      <c r="B227" s="14"/>
      <c r="C227" s="73" t="s">
        <v>35</v>
      </c>
      <c r="D227" s="210">
        <f>F202+F210+F218</f>
        <v>0</v>
      </c>
      <c r="E227" s="14"/>
      <c r="F227" s="14"/>
      <c r="G227" s="14"/>
      <c r="H227" s="14"/>
      <c r="I227" s="14"/>
      <c r="J227" s="14"/>
      <c r="K227" s="14"/>
    </row>
    <row r="228" spans="1:11" ht="12.75">
      <c r="A228" s="14"/>
      <c r="B228" s="14"/>
      <c r="C228" s="73" t="s">
        <v>36</v>
      </c>
      <c r="D228" s="210">
        <f>F203+F211+F219</f>
        <v>0</v>
      </c>
      <c r="E228" s="14"/>
      <c r="F228" s="14"/>
      <c r="G228" s="14"/>
      <c r="H228" s="14"/>
      <c r="I228" s="14"/>
      <c r="J228" s="14"/>
      <c r="K228" s="14"/>
    </row>
    <row r="229" spans="1:11" ht="12.75">
      <c r="A229" s="14"/>
      <c r="B229" s="14"/>
      <c r="C229" s="73" t="s">
        <v>37</v>
      </c>
      <c r="D229" s="210">
        <f>F204+F212+F220</f>
        <v>0</v>
      </c>
      <c r="E229" s="14"/>
      <c r="F229" s="14"/>
      <c r="G229" s="14"/>
      <c r="H229" s="14"/>
      <c r="I229" s="14"/>
      <c r="J229" s="14"/>
      <c r="K229" s="14"/>
    </row>
    <row r="230" spans="1:11" ht="12.75">
      <c r="A230" s="14"/>
      <c r="B230" s="14"/>
      <c r="C230" s="14"/>
      <c r="E230" s="14"/>
      <c r="F230" s="14"/>
      <c r="G230" s="14"/>
      <c r="H230" s="14"/>
      <c r="I230" s="14"/>
      <c r="J230" s="14"/>
      <c r="K230" s="14"/>
    </row>
    <row r="231" spans="1:11" ht="12.75">
      <c r="A231" s="14"/>
      <c r="B231" s="14"/>
      <c r="C231" s="74" t="s">
        <v>70</v>
      </c>
      <c r="D231" s="248">
        <f>SUM(D227:D229)</f>
        <v>0</v>
      </c>
      <c r="E231" s="14"/>
      <c r="G231" s="60" t="s">
        <v>90</v>
      </c>
      <c r="H231" s="99">
        <f>D75</f>
        <v>0</v>
      </c>
      <c r="I231" s="14" t="s">
        <v>124</v>
      </c>
      <c r="J231" s="14"/>
      <c r="K231" s="14"/>
    </row>
    <row r="232" spans="1:11" ht="12.75">
      <c r="A232" s="14"/>
      <c r="B232" s="14"/>
      <c r="C232" s="74"/>
      <c r="D232" s="19"/>
      <c r="E232" s="14"/>
      <c r="F232" s="14"/>
      <c r="G232" s="14"/>
      <c r="H232" s="14"/>
      <c r="I232" s="14"/>
      <c r="J232" s="14"/>
      <c r="K232" s="14"/>
    </row>
    <row r="233" spans="1:11" ht="12.75">
      <c r="A233" s="14"/>
      <c r="B233" s="14"/>
      <c r="C233" s="74"/>
      <c r="D233" s="19"/>
      <c r="E233" s="14"/>
      <c r="F233" s="14"/>
      <c r="G233" s="14"/>
      <c r="H233" s="14"/>
      <c r="I233" s="14"/>
      <c r="J233" s="14"/>
      <c r="K233" s="14"/>
    </row>
    <row r="234" spans="1:11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2.75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</row>
    <row r="237" spans="1:11" ht="15.75">
      <c r="A237" s="192"/>
      <c r="B237" s="193" t="s">
        <v>149</v>
      </c>
      <c r="C237" s="192"/>
      <c r="D237" s="192"/>
      <c r="E237" s="192"/>
      <c r="F237" s="192"/>
      <c r="G237" s="192"/>
      <c r="H237" s="192"/>
      <c r="I237" s="192"/>
      <c r="J237" s="192"/>
      <c r="K237" s="192"/>
    </row>
    <row r="238" spans="1:11" ht="12.75">
      <c r="A238" s="192"/>
      <c r="B238" s="194" t="s">
        <v>71</v>
      </c>
      <c r="C238" s="192"/>
      <c r="D238" s="192"/>
      <c r="E238" s="192"/>
      <c r="F238" s="192"/>
      <c r="G238" s="192"/>
      <c r="H238" s="192"/>
      <c r="I238" s="192"/>
      <c r="J238" s="192"/>
      <c r="K238" s="192"/>
    </row>
    <row r="239" spans="1:11" ht="12.75">
      <c r="A239" s="192"/>
      <c r="B239" s="195" t="s">
        <v>83</v>
      </c>
      <c r="C239" s="192"/>
      <c r="D239" s="192"/>
      <c r="E239" s="192"/>
      <c r="F239" s="192"/>
      <c r="G239" s="192"/>
      <c r="H239" s="192"/>
      <c r="I239" s="192"/>
      <c r="J239" s="192"/>
      <c r="K239" s="192"/>
    </row>
    <row r="240" spans="1:11" ht="12.75">
      <c r="A240" s="192"/>
      <c r="B240" s="195" t="s">
        <v>84</v>
      </c>
      <c r="C240" s="192"/>
      <c r="D240" s="192"/>
      <c r="E240" s="192"/>
      <c r="F240" s="192"/>
      <c r="G240" s="192"/>
      <c r="H240" s="192"/>
      <c r="I240" s="192"/>
      <c r="J240" s="192"/>
      <c r="K240" s="192"/>
    </row>
    <row r="241" spans="1:11" ht="12.75">
      <c r="A241" s="192"/>
      <c r="B241" s="195" t="s">
        <v>162</v>
      </c>
      <c r="C241" s="192"/>
      <c r="D241" s="192"/>
      <c r="E241" s="192"/>
      <c r="F241" s="192"/>
      <c r="G241" s="192"/>
      <c r="H241" s="192"/>
      <c r="I241" s="192"/>
      <c r="J241" s="192"/>
      <c r="K241" s="192"/>
    </row>
    <row r="242" spans="1:11" ht="12.75">
      <c r="A242" s="192"/>
      <c r="B242" s="195" t="s">
        <v>163</v>
      </c>
      <c r="C242" s="192"/>
      <c r="D242" s="192"/>
      <c r="E242" s="192"/>
      <c r="F242" s="192"/>
      <c r="G242" s="192"/>
      <c r="H242" s="192"/>
      <c r="I242" s="192"/>
      <c r="J242" s="192"/>
      <c r="K242" s="192"/>
    </row>
    <row r="243" spans="1:11" ht="12.75">
      <c r="A243" s="192"/>
      <c r="B243" s="192"/>
      <c r="C243" s="192"/>
      <c r="D243" s="200"/>
      <c r="E243" s="192"/>
      <c r="F243" s="192"/>
      <c r="G243" s="192"/>
      <c r="H243" s="192"/>
      <c r="I243" s="200"/>
      <c r="J243" s="192"/>
      <c r="K243" s="192"/>
    </row>
    <row r="244" spans="1:11" ht="33.75" customHeight="1">
      <c r="A244" s="192"/>
      <c r="B244" s="204"/>
      <c r="C244" s="249" t="s">
        <v>82</v>
      </c>
      <c r="D244" s="226"/>
      <c r="E244" s="250"/>
      <c r="F244" s="250"/>
      <c r="G244" s="250"/>
      <c r="H244" s="250"/>
      <c r="I244" s="251"/>
      <c r="J244" s="192"/>
      <c r="K244" s="192"/>
    </row>
    <row r="245" spans="1:11" ht="12.75">
      <c r="A245" s="192"/>
      <c r="B245" s="192"/>
      <c r="C245" s="252"/>
      <c r="D245" s="253" t="s">
        <v>35</v>
      </c>
      <c r="E245" s="254"/>
      <c r="F245" s="253" t="s">
        <v>36</v>
      </c>
      <c r="G245" s="254"/>
      <c r="H245" s="253" t="s">
        <v>37</v>
      </c>
      <c r="I245" s="255"/>
      <c r="J245" s="192"/>
      <c r="K245" s="192"/>
    </row>
    <row r="246" spans="1:11" ht="12.75">
      <c r="A246" s="192"/>
      <c r="B246" s="192"/>
      <c r="C246" s="256" t="s">
        <v>64</v>
      </c>
      <c r="D246" s="257">
        <f>D227</f>
        <v>0</v>
      </c>
      <c r="E246" s="258"/>
      <c r="F246" s="259">
        <f>D228</f>
        <v>0</v>
      </c>
      <c r="G246" s="258"/>
      <c r="H246" s="259">
        <f>D229</f>
        <v>0</v>
      </c>
      <c r="I246" s="258"/>
      <c r="J246" s="192"/>
      <c r="K246" s="192"/>
    </row>
    <row r="247" spans="1:11" ht="12.75">
      <c r="A247" s="192"/>
      <c r="B247" s="196"/>
      <c r="C247" s="260" t="s">
        <v>135</v>
      </c>
      <c r="D247" s="261">
        <f>D134</f>
        <v>0</v>
      </c>
      <c r="E247" s="258" t="s">
        <v>86</v>
      </c>
      <c r="F247" s="261">
        <f>F134</f>
        <v>0</v>
      </c>
      <c r="G247" s="258" t="s">
        <v>86</v>
      </c>
      <c r="H247" s="261">
        <f>H134</f>
        <v>0</v>
      </c>
      <c r="I247" s="258" t="s">
        <v>86</v>
      </c>
      <c r="J247" s="192"/>
      <c r="K247" s="192"/>
    </row>
    <row r="248" spans="1:11" ht="12.75">
      <c r="A248" s="192"/>
      <c r="B248" s="192"/>
      <c r="C248" s="262" t="s">
        <v>91</v>
      </c>
      <c r="D248" s="259" t="e">
        <f>D246/D247</f>
        <v>#DIV/0!</v>
      </c>
      <c r="E248" s="258" t="s">
        <v>85</v>
      </c>
      <c r="F248" s="259" t="e">
        <f>F246/F247</f>
        <v>#DIV/0!</v>
      </c>
      <c r="G248" s="258" t="s">
        <v>85</v>
      </c>
      <c r="H248" s="259" t="e">
        <f>H246/H247</f>
        <v>#DIV/0!</v>
      </c>
      <c r="I248" s="258" t="s">
        <v>85</v>
      </c>
      <c r="J248" s="192"/>
      <c r="K248" s="192"/>
    </row>
    <row r="249" spans="1:11" ht="12.75">
      <c r="A249" s="192"/>
      <c r="B249" s="192"/>
      <c r="C249" s="263" t="s">
        <v>180</v>
      </c>
      <c r="D249" s="264">
        <f>SUM(D98+D105+D112)</f>
        <v>0</v>
      </c>
      <c r="E249" s="255" t="s">
        <v>85</v>
      </c>
      <c r="F249" s="264">
        <f>SUM(F98+F105+F112)</f>
        <v>0</v>
      </c>
      <c r="G249" s="255" t="s">
        <v>85</v>
      </c>
      <c r="H249" s="265">
        <f>SUM(H98+H105+H112)</f>
        <v>0</v>
      </c>
      <c r="I249" s="255" t="s">
        <v>85</v>
      </c>
      <c r="J249" s="192"/>
      <c r="K249" s="192"/>
    </row>
    <row r="250" spans="1:11" ht="12.75">
      <c r="A250" s="192"/>
      <c r="B250" s="192"/>
      <c r="C250" s="266" t="s">
        <v>125</v>
      </c>
      <c r="D250" s="267" t="e">
        <f>SUM(D248:D249)</f>
        <v>#DIV/0!</v>
      </c>
      <c r="E250" s="258" t="s">
        <v>85</v>
      </c>
      <c r="F250" s="267" t="e">
        <f>SUM(F248:F249)</f>
        <v>#DIV/0!</v>
      </c>
      <c r="G250" s="258" t="s">
        <v>85</v>
      </c>
      <c r="H250" s="268" t="e">
        <f>SUM(H248:H249)</f>
        <v>#DIV/0!</v>
      </c>
      <c r="I250" s="258" t="s">
        <v>85</v>
      </c>
      <c r="J250" s="192"/>
      <c r="K250" s="192"/>
    </row>
    <row r="251" spans="1:11" ht="12.75">
      <c r="A251" s="192"/>
      <c r="B251" s="192"/>
      <c r="C251" s="269"/>
      <c r="D251" s="261"/>
      <c r="E251" s="258"/>
      <c r="F251" s="261"/>
      <c r="G251" s="258"/>
      <c r="H251" s="261"/>
      <c r="I251" s="258"/>
      <c r="J251" s="192"/>
      <c r="K251" s="192"/>
    </row>
    <row r="252" spans="1:11" ht="12.75">
      <c r="A252" s="192"/>
      <c r="B252" s="192"/>
      <c r="C252" s="263" t="s">
        <v>72</v>
      </c>
      <c r="D252" s="270">
        <f>D143</f>
        <v>0</v>
      </c>
      <c r="E252" s="255" t="s">
        <v>85</v>
      </c>
      <c r="F252" s="270">
        <f>F143</f>
        <v>0</v>
      </c>
      <c r="G252" s="255" t="s">
        <v>85</v>
      </c>
      <c r="H252" s="270">
        <f>H143</f>
        <v>0</v>
      </c>
      <c r="I252" s="255" t="s">
        <v>85</v>
      </c>
      <c r="J252" s="192"/>
      <c r="K252" s="192"/>
    </row>
    <row r="253" spans="1:11" ht="12.75">
      <c r="A253" s="192"/>
      <c r="B253" s="192"/>
      <c r="C253" s="266" t="s">
        <v>126</v>
      </c>
      <c r="D253" s="267" t="e">
        <f>D250+D252</f>
        <v>#DIV/0!</v>
      </c>
      <c r="E253" s="258" t="s">
        <v>85</v>
      </c>
      <c r="F253" s="267" t="e">
        <f>F250+F252</f>
        <v>#DIV/0!</v>
      </c>
      <c r="G253" s="258" t="s">
        <v>85</v>
      </c>
      <c r="H253" s="267" t="e">
        <f>H250+H252</f>
        <v>#DIV/0!</v>
      </c>
      <c r="I253" s="258" t="s">
        <v>85</v>
      </c>
      <c r="J253" s="192"/>
      <c r="K253" s="192"/>
    </row>
    <row r="254" spans="1:11" ht="12.75">
      <c r="A254" s="192"/>
      <c r="B254" s="192"/>
      <c r="C254" s="269"/>
      <c r="D254" s="259"/>
      <c r="E254" s="258"/>
      <c r="F254" s="259"/>
      <c r="G254" s="258"/>
      <c r="H254" s="259"/>
      <c r="I254" s="258"/>
      <c r="J254" s="192"/>
      <c r="K254" s="192"/>
    </row>
    <row r="255" spans="1:11" ht="12.75">
      <c r="A255" s="192"/>
      <c r="B255" s="192"/>
      <c r="C255" s="271" t="s">
        <v>127</v>
      </c>
      <c r="D255" s="272">
        <f>D187</f>
        <v>0</v>
      </c>
      <c r="E255" s="273"/>
      <c r="F255" s="274">
        <f>F187</f>
        <v>0</v>
      </c>
      <c r="G255" s="273"/>
      <c r="H255" s="274">
        <f>H187</f>
        <v>0</v>
      </c>
      <c r="I255" s="273"/>
      <c r="J255" s="192"/>
      <c r="K255" s="192"/>
    </row>
    <row r="256" spans="1:11" ht="12.75">
      <c r="A256" s="192"/>
      <c r="B256" s="192"/>
      <c r="C256" s="263" t="s">
        <v>94</v>
      </c>
      <c r="D256" s="264" t="e">
        <f>D253/(1-D187)-D253</f>
        <v>#DIV/0!</v>
      </c>
      <c r="E256" s="255"/>
      <c r="F256" s="275" t="e">
        <f>F253/(1-F187)-F253</f>
        <v>#DIV/0!</v>
      </c>
      <c r="G256" s="255"/>
      <c r="H256" s="275" t="e">
        <f>H253/(1-H187)-H253</f>
        <v>#DIV/0!</v>
      </c>
      <c r="I256" s="255"/>
      <c r="J256" s="199"/>
      <c r="K256" s="192"/>
    </row>
    <row r="257" spans="1:11" ht="12.75">
      <c r="A257" s="192"/>
      <c r="B257" s="192"/>
      <c r="C257" s="266" t="s">
        <v>128</v>
      </c>
      <c r="D257" s="259" t="e">
        <f>D253+D256</f>
        <v>#DIV/0!</v>
      </c>
      <c r="E257" s="258" t="s">
        <v>85</v>
      </c>
      <c r="F257" s="259" t="e">
        <f>F253+F256</f>
        <v>#DIV/0!</v>
      </c>
      <c r="G257" s="258" t="s">
        <v>85</v>
      </c>
      <c r="H257" s="259" t="e">
        <f>H253+H256</f>
        <v>#DIV/0!</v>
      </c>
      <c r="I257" s="258" t="s">
        <v>85</v>
      </c>
      <c r="J257" s="198"/>
      <c r="K257" s="192"/>
    </row>
    <row r="258" spans="1:11" ht="12.75">
      <c r="A258" s="192"/>
      <c r="B258" s="192"/>
      <c r="C258" s="269"/>
      <c r="D258" s="261"/>
      <c r="E258" s="258"/>
      <c r="F258" s="261"/>
      <c r="G258" s="258"/>
      <c r="H258" s="261"/>
      <c r="I258" s="258"/>
      <c r="J258" s="192"/>
      <c r="K258" s="192"/>
    </row>
    <row r="259" spans="1:11" ht="12.75">
      <c r="A259" s="192"/>
      <c r="B259" s="192"/>
      <c r="C259" s="263" t="s">
        <v>73</v>
      </c>
      <c r="D259" s="264" t="e">
        <f>D257*$D$161</f>
        <v>#DIV/0!</v>
      </c>
      <c r="E259" s="255"/>
      <c r="F259" s="264" t="e">
        <f>F257*$D$161</f>
        <v>#DIV/0!</v>
      </c>
      <c r="G259" s="255"/>
      <c r="H259" s="264" t="e">
        <f>H257*$D$161</f>
        <v>#DIV/0!</v>
      </c>
      <c r="I259" s="255"/>
      <c r="J259" s="192"/>
      <c r="K259" s="192"/>
    </row>
    <row r="260" spans="1:11" ht="18.75" customHeight="1">
      <c r="A260" s="192"/>
      <c r="B260" s="192"/>
      <c r="C260" s="276" t="s">
        <v>74</v>
      </c>
      <c r="D260" s="277" t="e">
        <f>D257+D259</f>
        <v>#DIV/0!</v>
      </c>
      <c r="E260" s="278" t="s">
        <v>85</v>
      </c>
      <c r="F260" s="277" t="e">
        <f>F257+F259</f>
        <v>#DIV/0!</v>
      </c>
      <c r="G260" s="278" t="s">
        <v>85</v>
      </c>
      <c r="H260" s="277" t="e">
        <f>H257+H259</f>
        <v>#DIV/0!</v>
      </c>
      <c r="I260" s="278" t="s">
        <v>85</v>
      </c>
      <c r="J260" s="192"/>
      <c r="K260" s="192"/>
    </row>
    <row r="261" spans="1:11" ht="8.25" customHeight="1">
      <c r="A261" s="192"/>
      <c r="B261" s="197"/>
      <c r="C261" s="279"/>
      <c r="D261" s="280"/>
      <c r="E261" s="281"/>
      <c r="F261" s="280"/>
      <c r="G261" s="281"/>
      <c r="H261" s="280"/>
      <c r="I261" s="281"/>
      <c r="J261" s="197"/>
      <c r="K261" s="192"/>
    </row>
    <row r="262" spans="1:11" ht="19.5" customHeight="1">
      <c r="A262" s="192"/>
      <c r="B262" s="192"/>
      <c r="C262" s="282" t="s">
        <v>95</v>
      </c>
      <c r="D262" s="283" t="s">
        <v>166</v>
      </c>
      <c r="E262" s="284" t="s">
        <v>85</v>
      </c>
      <c r="F262" s="283">
        <v>0</v>
      </c>
      <c r="G262" s="284" t="s">
        <v>85</v>
      </c>
      <c r="H262" s="283">
        <v>0</v>
      </c>
      <c r="I262" s="285" t="s">
        <v>85</v>
      </c>
      <c r="J262" s="192"/>
      <c r="K262" s="192"/>
    </row>
    <row r="263" spans="1:11" ht="12.75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</row>
    <row r="264" spans="1:11" ht="12.75">
      <c r="A264" s="192"/>
      <c r="B264" s="192"/>
      <c r="C264" s="192" t="s">
        <v>177</v>
      </c>
      <c r="D264" s="198">
        <f>H145</f>
        <v>0</v>
      </c>
      <c r="E264" s="192"/>
      <c r="F264" s="192"/>
      <c r="G264" s="192"/>
      <c r="H264" s="192"/>
      <c r="I264" s="192"/>
      <c r="J264" s="192"/>
      <c r="K264" s="192"/>
    </row>
    <row r="265" spans="1:11" ht="12.75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</row>
    <row r="266" spans="1:11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</row>
    <row r="267" spans="1:11" ht="15.75">
      <c r="A267" s="86"/>
      <c r="B267" s="169" t="s">
        <v>151</v>
      </c>
      <c r="C267" s="86"/>
      <c r="D267" s="86"/>
      <c r="E267" s="86"/>
      <c r="F267" s="86"/>
      <c r="G267" s="86"/>
      <c r="H267" s="86"/>
      <c r="I267" s="86"/>
      <c r="J267" s="86"/>
      <c r="K267" s="86"/>
    </row>
    <row r="268" spans="1:11" ht="12.75">
      <c r="A268" s="86"/>
      <c r="B268" s="86" t="s">
        <v>75</v>
      </c>
      <c r="C268" s="86"/>
      <c r="D268" s="86"/>
      <c r="E268" s="86"/>
      <c r="F268" s="86"/>
      <c r="G268" s="86"/>
      <c r="H268" s="86"/>
      <c r="I268" s="86"/>
      <c r="J268" s="86"/>
      <c r="K268" s="86"/>
    </row>
    <row r="269" spans="1:11" ht="12.75">
      <c r="A269" s="86"/>
      <c r="B269" s="86" t="s">
        <v>143</v>
      </c>
      <c r="C269" s="86"/>
      <c r="D269" s="86"/>
      <c r="E269" s="86"/>
      <c r="F269" s="86"/>
      <c r="G269" s="86"/>
      <c r="H269" s="86"/>
      <c r="I269" s="86"/>
      <c r="J269" s="86"/>
      <c r="K269" s="86"/>
    </row>
    <row r="270" spans="1:11" ht="12.75">
      <c r="A270" s="86"/>
      <c r="B270" s="86" t="s">
        <v>76</v>
      </c>
      <c r="C270" s="86"/>
      <c r="D270" s="86"/>
      <c r="E270" s="86"/>
      <c r="F270" s="86"/>
      <c r="G270" s="86"/>
      <c r="H270" s="86"/>
      <c r="I270" s="86"/>
      <c r="J270" s="86"/>
      <c r="K270" s="86"/>
    </row>
    <row r="271" spans="1:11" ht="12.75">
      <c r="A271" s="86"/>
      <c r="B271" s="86" t="s">
        <v>113</v>
      </c>
      <c r="C271" s="86"/>
      <c r="D271" s="86"/>
      <c r="E271" s="86"/>
      <c r="F271" s="86"/>
      <c r="G271" s="86"/>
      <c r="H271" s="86"/>
      <c r="I271" s="86"/>
      <c r="J271" s="86"/>
      <c r="K271" s="86"/>
    </row>
    <row r="272" spans="1:11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</row>
    <row r="273" spans="1:11" ht="12.75">
      <c r="A273" s="86"/>
      <c r="B273" s="86" t="s">
        <v>216</v>
      </c>
      <c r="C273" s="86"/>
      <c r="D273" s="86"/>
      <c r="E273" s="86"/>
      <c r="F273" s="86"/>
      <c r="G273" s="86"/>
      <c r="H273" s="86"/>
      <c r="I273" s="86"/>
      <c r="J273" s="86"/>
      <c r="K273" s="86"/>
    </row>
    <row r="274" spans="1:11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</row>
    <row r="275" spans="1:11" ht="12.75">
      <c r="A275" s="86"/>
      <c r="B275" s="86"/>
      <c r="C275" s="286" t="s">
        <v>144</v>
      </c>
      <c r="D275" s="287"/>
      <c r="E275" s="287"/>
      <c r="F275" s="287"/>
      <c r="G275" s="287"/>
      <c r="H275" s="287"/>
      <c r="I275" s="109"/>
      <c r="J275" s="86"/>
      <c r="K275" s="86"/>
    </row>
    <row r="276" spans="1:11" ht="15.75">
      <c r="A276" s="86"/>
      <c r="B276" s="86"/>
      <c r="C276" s="288" t="s">
        <v>93</v>
      </c>
      <c r="D276" s="289"/>
      <c r="E276" s="289"/>
      <c r="F276" s="289"/>
      <c r="G276" s="289"/>
      <c r="H276" s="289"/>
      <c r="I276" s="109"/>
      <c r="J276" s="86"/>
      <c r="K276" s="86"/>
    </row>
    <row r="277" spans="1:11" ht="12.75">
      <c r="A277" s="86"/>
      <c r="B277" s="86"/>
      <c r="C277" s="290"/>
      <c r="D277" s="289"/>
      <c r="E277" s="289"/>
      <c r="F277" s="289"/>
      <c r="G277" s="289"/>
      <c r="H277" s="289"/>
      <c r="I277" s="109"/>
      <c r="J277" s="86"/>
      <c r="K277" s="86"/>
    </row>
    <row r="278" spans="1:11" ht="25.5">
      <c r="A278" s="86"/>
      <c r="B278" s="86"/>
      <c r="C278" s="290"/>
      <c r="D278" s="291" t="s">
        <v>78</v>
      </c>
      <c r="E278" s="289"/>
      <c r="F278" s="291" t="s">
        <v>77</v>
      </c>
      <c r="G278" s="289"/>
      <c r="H278" s="292"/>
      <c r="I278" s="110"/>
      <c r="J278" s="86"/>
      <c r="K278" s="86"/>
    </row>
    <row r="279" spans="1:11" ht="12.75">
      <c r="A279" s="86"/>
      <c r="B279" s="86"/>
      <c r="C279" s="293"/>
      <c r="D279" s="294" t="s">
        <v>182</v>
      </c>
      <c r="E279" s="295"/>
      <c r="F279" s="296" t="s">
        <v>181</v>
      </c>
      <c r="G279" s="289"/>
      <c r="H279" s="292"/>
      <c r="I279" s="110"/>
      <c r="J279" s="86"/>
      <c r="K279" s="86"/>
    </row>
    <row r="280" spans="1:11" ht="12.75">
      <c r="A280" s="86"/>
      <c r="B280" s="86"/>
      <c r="C280" s="290"/>
      <c r="D280" s="297"/>
      <c r="E280" s="298"/>
      <c r="F280" s="291"/>
      <c r="G280" s="289"/>
      <c r="H280" s="292"/>
      <c r="I280" s="110"/>
      <c r="J280" s="86"/>
      <c r="K280" s="86"/>
    </row>
    <row r="281" spans="1:11" ht="12.75">
      <c r="A281" s="86"/>
      <c r="B281" s="86"/>
      <c r="C281" s="299" t="s">
        <v>35</v>
      </c>
      <c r="D281" s="300" t="str">
        <f>D262</f>
        <v>$</v>
      </c>
      <c r="E281" s="298"/>
      <c r="F281" s="301" t="e">
        <f>D281*0.8</f>
        <v>#VALUE!</v>
      </c>
      <c r="G281" s="289"/>
      <c r="H281" s="292"/>
      <c r="I281" s="109"/>
      <c r="J281" s="86"/>
      <c r="K281" s="86"/>
    </row>
    <row r="282" spans="1:11" ht="12.75">
      <c r="A282" s="86"/>
      <c r="B282" s="86"/>
      <c r="C282" s="299"/>
      <c r="D282" s="290"/>
      <c r="E282" s="298"/>
      <c r="F282" s="289"/>
      <c r="G282" s="289"/>
      <c r="H282" s="292"/>
      <c r="I282" s="109"/>
      <c r="J282" s="86"/>
      <c r="K282" s="86"/>
    </row>
    <row r="283" spans="1:11" ht="12.75">
      <c r="A283" s="86"/>
      <c r="B283" s="86"/>
      <c r="C283" s="299" t="s">
        <v>36</v>
      </c>
      <c r="D283" s="300">
        <f>F262</f>
        <v>0</v>
      </c>
      <c r="E283" s="298"/>
      <c r="F283" s="302">
        <f>D283*0.8</f>
        <v>0</v>
      </c>
      <c r="G283" s="289"/>
      <c r="H283" s="292"/>
      <c r="I283" s="109"/>
      <c r="J283" s="86"/>
      <c r="K283" s="86"/>
    </row>
    <row r="284" spans="1:11" ht="12.75">
      <c r="A284" s="86"/>
      <c r="B284" s="86"/>
      <c r="C284" s="299"/>
      <c r="D284" s="290"/>
      <c r="E284" s="298"/>
      <c r="F284" s="289"/>
      <c r="G284" s="289"/>
      <c r="H284" s="292"/>
      <c r="I284" s="109"/>
      <c r="J284" s="86"/>
      <c r="K284" s="86"/>
    </row>
    <row r="285" spans="1:11" ht="12.75">
      <c r="A285" s="86"/>
      <c r="B285" s="86"/>
      <c r="C285" s="299" t="s">
        <v>37</v>
      </c>
      <c r="D285" s="300">
        <f>H262</f>
        <v>0</v>
      </c>
      <c r="E285" s="298"/>
      <c r="F285" s="302">
        <f>D285*0.8</f>
        <v>0</v>
      </c>
      <c r="G285" s="289"/>
      <c r="H285" s="292"/>
      <c r="I285" s="109"/>
      <c r="J285" s="86"/>
      <c r="K285" s="86"/>
    </row>
    <row r="286" spans="1:11" ht="12.75">
      <c r="A286" s="86"/>
      <c r="B286" s="86"/>
      <c r="C286" s="290"/>
      <c r="D286" s="301"/>
      <c r="E286" s="289"/>
      <c r="F286" s="289"/>
      <c r="G286" s="289"/>
      <c r="H286" s="289"/>
      <c r="I286" s="109"/>
      <c r="J286" s="86"/>
      <c r="K286" s="86"/>
    </row>
    <row r="287" spans="1:11" ht="12.75">
      <c r="A287" s="86"/>
      <c r="B287" s="86"/>
      <c r="C287" s="290"/>
      <c r="D287" s="289"/>
      <c r="E287" s="289"/>
      <c r="F287" s="289"/>
      <c r="G287" s="289"/>
      <c r="H287" s="289"/>
      <c r="I287" s="109"/>
      <c r="J287" s="86"/>
      <c r="K287" s="86"/>
    </row>
    <row r="288" spans="1:11" ht="12.75">
      <c r="A288" s="86"/>
      <c r="B288" s="86"/>
      <c r="C288" s="293"/>
      <c r="D288" s="303"/>
      <c r="E288" s="303"/>
      <c r="F288" s="303"/>
      <c r="G288" s="303"/>
      <c r="H288" s="303"/>
      <c r="I288" s="109"/>
      <c r="J288" s="86"/>
      <c r="K288" s="86"/>
    </row>
    <row r="289" spans="1:11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</row>
    <row r="290" spans="1:11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</row>
    <row r="291" spans="1:11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</row>
    <row r="292" spans="1:11" ht="12.75">
      <c r="A292" s="86"/>
      <c r="B292" s="86"/>
      <c r="C292" s="286" t="s">
        <v>144</v>
      </c>
      <c r="D292" s="287"/>
      <c r="E292" s="287"/>
      <c r="F292" s="287"/>
      <c r="G292" s="287"/>
      <c r="H292" s="287"/>
      <c r="I292" s="109"/>
      <c r="J292" s="86"/>
      <c r="K292" s="86"/>
    </row>
    <row r="293" spans="1:11" ht="15.75">
      <c r="A293" s="86"/>
      <c r="B293" s="86"/>
      <c r="C293" s="288" t="s">
        <v>92</v>
      </c>
      <c r="D293" s="289"/>
      <c r="E293" s="289"/>
      <c r="F293" s="289"/>
      <c r="G293" s="289"/>
      <c r="H293" s="289"/>
      <c r="I293" s="109"/>
      <c r="J293" s="86"/>
      <c r="K293" s="86"/>
    </row>
    <row r="294" spans="1:11" ht="12.75">
      <c r="A294" s="86"/>
      <c r="B294" s="86"/>
      <c r="C294" s="290"/>
      <c r="D294" s="289"/>
      <c r="E294" s="289"/>
      <c r="F294" s="289"/>
      <c r="G294" s="289"/>
      <c r="H294" s="289"/>
      <c r="I294" s="109"/>
      <c r="J294" s="86"/>
      <c r="K294" s="86"/>
    </row>
    <row r="295" spans="1:11" ht="25.5">
      <c r="A295" s="86"/>
      <c r="B295" s="86"/>
      <c r="C295" s="290"/>
      <c r="D295" s="291" t="s">
        <v>78</v>
      </c>
      <c r="E295" s="289"/>
      <c r="F295" s="291" t="s">
        <v>77</v>
      </c>
      <c r="G295" s="289"/>
      <c r="H295" s="289"/>
      <c r="I295" s="110"/>
      <c r="J295" s="86"/>
      <c r="K295" s="86"/>
    </row>
    <row r="296" spans="1:11" ht="12.75">
      <c r="A296" s="86"/>
      <c r="B296" s="86"/>
      <c r="C296" s="293"/>
      <c r="D296" s="294" t="s">
        <v>181</v>
      </c>
      <c r="E296" s="295"/>
      <c r="F296" s="296" t="s">
        <v>182</v>
      </c>
      <c r="G296" s="289"/>
      <c r="H296" s="289"/>
      <c r="I296" s="110"/>
      <c r="J296" s="86"/>
      <c r="K296" s="86"/>
    </row>
    <row r="297" spans="1:11" ht="12.75">
      <c r="A297" s="86"/>
      <c r="B297" s="86"/>
      <c r="C297" s="290"/>
      <c r="D297" s="297"/>
      <c r="E297" s="298"/>
      <c r="F297" s="291"/>
      <c r="G297" s="289"/>
      <c r="H297" s="289"/>
      <c r="I297" s="110"/>
      <c r="J297" s="86"/>
      <c r="K297" s="86"/>
    </row>
    <row r="298" spans="1:11" ht="12.75">
      <c r="A298" s="86"/>
      <c r="B298" s="86"/>
      <c r="C298" s="290"/>
      <c r="D298" s="297"/>
      <c r="E298" s="298"/>
      <c r="F298" s="291"/>
      <c r="G298" s="289"/>
      <c r="H298" s="289"/>
      <c r="I298" s="110"/>
      <c r="J298" s="86"/>
      <c r="K298" s="86"/>
    </row>
    <row r="299" spans="1:11" ht="12.75">
      <c r="A299" s="86"/>
      <c r="B299" s="86"/>
      <c r="C299" s="299" t="s">
        <v>35</v>
      </c>
      <c r="D299" s="300" t="str">
        <f>D262</f>
        <v>$</v>
      </c>
      <c r="E299" s="298"/>
      <c r="F299" s="302" t="e">
        <f>D299*0.75</f>
        <v>#VALUE!</v>
      </c>
      <c r="G299" s="289"/>
      <c r="H299" s="289"/>
      <c r="I299" s="109"/>
      <c r="J299" s="86"/>
      <c r="K299" s="86"/>
    </row>
    <row r="300" spans="1:11" ht="12.75">
      <c r="A300" s="86"/>
      <c r="B300" s="86"/>
      <c r="C300" s="299"/>
      <c r="D300" s="290"/>
      <c r="E300" s="298"/>
      <c r="F300" s="289"/>
      <c r="G300" s="289"/>
      <c r="H300" s="289"/>
      <c r="I300" s="109"/>
      <c r="J300" s="86"/>
      <c r="K300" s="86"/>
    </row>
    <row r="301" spans="1:11" ht="12.75">
      <c r="A301" s="86"/>
      <c r="B301" s="86"/>
      <c r="C301" s="299" t="s">
        <v>36</v>
      </c>
      <c r="D301" s="300">
        <f>F262</f>
        <v>0</v>
      </c>
      <c r="E301" s="298"/>
      <c r="F301" s="302">
        <f>D301*0.75</f>
        <v>0</v>
      </c>
      <c r="G301" s="289"/>
      <c r="H301" s="289"/>
      <c r="I301" s="109"/>
      <c r="J301" s="86"/>
      <c r="K301" s="86"/>
    </row>
    <row r="302" spans="1:11" ht="12.75">
      <c r="A302" s="86"/>
      <c r="B302" s="86"/>
      <c r="C302" s="299"/>
      <c r="D302" s="290"/>
      <c r="E302" s="298"/>
      <c r="F302" s="289"/>
      <c r="G302" s="289"/>
      <c r="H302" s="289"/>
      <c r="I302" s="109"/>
      <c r="J302" s="86"/>
      <c r="K302" s="86"/>
    </row>
    <row r="303" spans="1:11" ht="12.75">
      <c r="A303" s="86"/>
      <c r="B303" s="86"/>
      <c r="C303" s="299" t="s">
        <v>37</v>
      </c>
      <c r="D303" s="300">
        <f>H262</f>
        <v>0</v>
      </c>
      <c r="E303" s="298"/>
      <c r="F303" s="302">
        <f>D303*0.75</f>
        <v>0</v>
      </c>
      <c r="G303" s="289"/>
      <c r="H303" s="289"/>
      <c r="I303" s="109"/>
      <c r="J303" s="86"/>
      <c r="K303" s="86"/>
    </row>
    <row r="304" spans="1:11" ht="12.75">
      <c r="A304" s="86"/>
      <c r="B304" s="86"/>
      <c r="C304" s="290"/>
      <c r="D304" s="301"/>
      <c r="E304" s="289"/>
      <c r="F304" s="289"/>
      <c r="G304" s="289"/>
      <c r="H304" s="289"/>
      <c r="I304" s="109"/>
      <c r="J304" s="86"/>
      <c r="K304" s="86"/>
    </row>
    <row r="305" spans="1:11" ht="12.75">
      <c r="A305" s="86"/>
      <c r="B305" s="86"/>
      <c r="C305" s="290"/>
      <c r="D305" s="289"/>
      <c r="E305" s="289"/>
      <c r="F305" s="289"/>
      <c r="G305" s="289"/>
      <c r="H305" s="289"/>
      <c r="I305" s="109"/>
      <c r="J305" s="86"/>
      <c r="K305" s="86"/>
    </row>
    <row r="306" spans="1:11" ht="12.75">
      <c r="A306" s="86"/>
      <c r="B306" s="86"/>
      <c r="C306" s="304"/>
      <c r="D306" s="303"/>
      <c r="E306" s="303"/>
      <c r="F306" s="303"/>
      <c r="G306" s="303"/>
      <c r="H306" s="303"/>
      <c r="I306" s="109"/>
      <c r="J306" s="86"/>
      <c r="K306" s="86"/>
    </row>
    <row r="307" spans="1:11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</row>
    <row r="308" spans="1:11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</row>
    <row r="309" spans="1:11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</row>
    <row r="310" spans="1:11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5.75">
      <c r="A312" s="14"/>
      <c r="B312" s="168" t="s">
        <v>98</v>
      </c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2.75">
      <c r="A313" s="14"/>
      <c r="B313" s="14" t="s">
        <v>112</v>
      </c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2.75">
      <c r="A314" s="14"/>
      <c r="B314" s="14"/>
      <c r="D314" s="14"/>
      <c r="E314" s="14"/>
      <c r="F314" s="14"/>
      <c r="G314" s="14"/>
      <c r="H314" s="14"/>
      <c r="I314" s="14"/>
      <c r="J314" s="14"/>
      <c r="K314" s="14"/>
    </row>
    <row r="315" spans="1:11" ht="12.75">
      <c r="A315" s="14"/>
      <c r="B315" s="14"/>
      <c r="C315" s="88" t="s">
        <v>99</v>
      </c>
      <c r="D315" s="14"/>
      <c r="E315" s="14"/>
      <c r="F315" s="14"/>
      <c r="G315" s="14"/>
      <c r="H315" s="14"/>
      <c r="I315" s="14"/>
      <c r="J315" s="14"/>
      <c r="K315" s="14"/>
    </row>
    <row r="316" spans="1:11" ht="12.75">
      <c r="A316" s="14"/>
      <c r="B316" s="14"/>
      <c r="C316" s="88" t="s">
        <v>249</v>
      </c>
      <c r="D316" s="14"/>
      <c r="E316" s="14"/>
      <c r="F316" s="14"/>
      <c r="G316" s="14"/>
      <c r="H316" s="14"/>
      <c r="I316" s="14"/>
      <c r="J316" s="14"/>
      <c r="K316" s="14"/>
    </row>
    <row r="317" spans="1:11" ht="12.75">
      <c r="A317" s="14"/>
      <c r="B317" s="14"/>
      <c r="C317" s="88" t="s">
        <v>250</v>
      </c>
      <c r="D317" s="14"/>
      <c r="E317" s="14"/>
      <c r="F317" s="14"/>
      <c r="G317" s="14"/>
      <c r="H317" s="14"/>
      <c r="I317" s="14"/>
      <c r="J317" s="14"/>
      <c r="K317" s="14"/>
    </row>
    <row r="318" spans="1:11" ht="12.75">
      <c r="A318" s="14"/>
      <c r="B318" s="14"/>
      <c r="C318" s="88"/>
      <c r="D318" s="14"/>
      <c r="E318" s="14"/>
      <c r="F318" s="14"/>
      <c r="G318" s="14"/>
      <c r="H318" s="14"/>
      <c r="I318" s="14"/>
      <c r="J318" s="14"/>
      <c r="K318" s="14"/>
    </row>
    <row r="319" spans="1:11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2.75">
      <c r="A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5.75">
      <c r="A321" s="14"/>
      <c r="B321" s="64" t="s">
        <v>101</v>
      </c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2.75">
      <c r="A322" s="14"/>
      <c r="B322" s="88" t="s">
        <v>106</v>
      </c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2.75">
      <c r="A323" s="14"/>
      <c r="B323" s="88" t="s">
        <v>107</v>
      </c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2.75">
      <c r="A324" s="14"/>
      <c r="B324" s="14" t="s">
        <v>102</v>
      </c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2.75">
      <c r="A325" s="14"/>
      <c r="B325" s="88" t="s">
        <v>164</v>
      </c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2.75">
      <c r="A326" s="14"/>
      <c r="B326" s="14" t="s">
        <v>165</v>
      </c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2.75">
      <c r="A327" s="14"/>
      <c r="B327" s="14" t="s">
        <v>105</v>
      </c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2.75">
      <c r="A328" s="14"/>
      <c r="B328" s="14" t="s">
        <v>145</v>
      </c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2.75">
      <c r="A329" s="14"/>
      <c r="B329" s="14" t="s">
        <v>108</v>
      </c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2.75">
      <c r="A331" s="14"/>
      <c r="B331" s="88" t="s">
        <v>103</v>
      </c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2.75">
      <c r="A332" s="14"/>
      <c r="B332" s="14" t="s">
        <v>110</v>
      </c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2.75">
      <c r="A333" s="14"/>
      <c r="B333" s="14" t="s">
        <v>111</v>
      </c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2.75">
      <c r="A334" s="14"/>
      <c r="B334" s="14" t="s">
        <v>109</v>
      </c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2.75">
      <c r="A335" s="14"/>
      <c r="B335" s="14" t="s">
        <v>104</v>
      </c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2.75">
      <c r="A337" s="14"/>
      <c r="B337" s="88" t="s">
        <v>251</v>
      </c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2.75">
      <c r="A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2.75">
      <c r="A340" s="14"/>
      <c r="B340" s="14" t="s">
        <v>114</v>
      </c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</sheetData>
  <sheetProtection sheet="1"/>
  <mergeCells count="5">
    <mergeCell ref="D177:H177"/>
    <mergeCell ref="D141:H141"/>
    <mergeCell ref="D90:H90"/>
    <mergeCell ref="I93:I109"/>
    <mergeCell ref="D132:H132"/>
  </mergeCells>
  <printOptions/>
  <pageMargins left="0.75" right="0.75" top="1" bottom="1" header="0.5" footer="0.5"/>
  <pageSetup fitToHeight="7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7"/>
  <sheetViews>
    <sheetView zoomScalePageLayoutView="0" workbookViewId="0" topLeftCell="A211">
      <selection activeCell="D346" sqref="D346"/>
    </sheetView>
  </sheetViews>
  <sheetFormatPr defaultColWidth="9.140625" defaultRowHeight="12.75"/>
  <cols>
    <col min="1" max="1" width="8.57421875" style="0" customWidth="1"/>
    <col min="2" max="2" width="19.28125" style="0" customWidth="1"/>
    <col min="3" max="3" width="27.421875" style="0" customWidth="1"/>
    <col min="4" max="4" width="16.57421875" style="0" customWidth="1"/>
    <col min="5" max="5" width="5.00390625" style="0" customWidth="1"/>
    <col min="6" max="6" width="16.57421875" style="0" customWidth="1"/>
    <col min="7" max="7" width="6.00390625" style="0" customWidth="1"/>
    <col min="8" max="8" width="16.7109375" style="0" customWidth="1"/>
    <col min="9" max="9" width="5.7109375" style="0" customWidth="1"/>
    <col min="10" max="10" width="16.57421875" style="0" customWidth="1"/>
    <col min="11" max="11" width="13.421875" style="0" customWidth="1"/>
  </cols>
  <sheetData>
    <row r="1" spans="1:10" ht="23.25">
      <c r="A1" s="120"/>
      <c r="B1" s="122" t="s">
        <v>0</v>
      </c>
      <c r="C1" s="120"/>
      <c r="D1" s="120"/>
      <c r="E1" s="120"/>
      <c r="F1" s="122" t="s">
        <v>247</v>
      </c>
      <c r="G1" s="120"/>
      <c r="H1" s="121"/>
      <c r="I1" s="121"/>
      <c r="J1" s="120"/>
    </row>
    <row r="2" spans="1:10" ht="18">
      <c r="A2" s="14"/>
      <c r="B2" s="67" t="s">
        <v>215</v>
      </c>
      <c r="C2" s="14"/>
      <c r="D2" s="14"/>
      <c r="E2" s="88" t="s">
        <v>251</v>
      </c>
      <c r="F2" s="14"/>
      <c r="G2" s="14"/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/>
      <c r="B4" s="14" t="s">
        <v>197</v>
      </c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63" t="s">
        <v>198</v>
      </c>
      <c r="C5" s="14"/>
      <c r="D5" s="14"/>
      <c r="E5" s="14"/>
      <c r="F5" s="14"/>
      <c r="G5" s="14"/>
      <c r="H5" s="14"/>
      <c r="I5" s="14"/>
      <c r="J5" s="14"/>
    </row>
    <row r="6" spans="1:10" ht="12.75">
      <c r="A6" s="14"/>
      <c r="B6" s="63" t="s">
        <v>199</v>
      </c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88" t="s">
        <v>152</v>
      </c>
      <c r="C7" s="14"/>
      <c r="D7" s="14"/>
      <c r="E7" s="14"/>
      <c r="F7" s="14"/>
      <c r="G7" s="14"/>
      <c r="H7" s="14"/>
      <c r="I7" s="14"/>
      <c r="J7" s="14"/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>
      <c r="A9" s="14"/>
      <c r="B9" s="14" t="s">
        <v>31</v>
      </c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 t="s">
        <v>97</v>
      </c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>
      <c r="A12" s="14"/>
      <c r="B12" s="14" t="s">
        <v>153</v>
      </c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 t="s">
        <v>200</v>
      </c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 t="s">
        <v>217</v>
      </c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89"/>
      <c r="G16" s="14"/>
      <c r="H16" s="14"/>
      <c r="I16" s="14"/>
      <c r="J16" s="14"/>
    </row>
    <row r="17" spans="1:10" ht="15.75">
      <c r="A17" s="14"/>
      <c r="B17" s="168" t="s">
        <v>1</v>
      </c>
      <c r="C17" s="14"/>
      <c r="D17" s="14"/>
      <c r="E17" s="14"/>
      <c r="F17" s="14"/>
      <c r="G17" s="14"/>
      <c r="H17" s="167"/>
      <c r="I17" s="14"/>
      <c r="J17" s="14"/>
    </row>
    <row r="18" spans="1:10" ht="12.75">
      <c r="A18" s="14"/>
      <c r="B18" s="14" t="s">
        <v>2</v>
      </c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4"/>
      <c r="B19" s="14" t="s">
        <v>3</v>
      </c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14"/>
      <c r="B20" s="14" t="s">
        <v>32</v>
      </c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14"/>
      <c r="B21" s="14" t="s">
        <v>137</v>
      </c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4"/>
      <c r="B22" s="14" t="s">
        <v>138</v>
      </c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4"/>
      <c r="B23" s="14" t="s">
        <v>139</v>
      </c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29.25">
      <c r="A25" s="14"/>
      <c r="B25" s="14"/>
      <c r="C25" s="68" t="s">
        <v>4</v>
      </c>
      <c r="D25" s="101" t="s">
        <v>136</v>
      </c>
      <c r="E25" s="69"/>
      <c r="F25" s="14"/>
      <c r="G25" s="14"/>
      <c r="H25" s="14"/>
      <c r="I25" s="14"/>
      <c r="J25" s="14"/>
    </row>
    <row r="26" spans="1:10" ht="12.75">
      <c r="A26" s="14"/>
      <c r="B26" s="14"/>
      <c r="C26" s="29" t="s">
        <v>5</v>
      </c>
      <c r="D26" s="11"/>
      <c r="E26" s="16"/>
      <c r="F26" s="14"/>
      <c r="G26" s="14"/>
      <c r="H26" s="14"/>
      <c r="I26" s="14"/>
      <c r="J26" s="14"/>
    </row>
    <row r="27" spans="1:10" ht="12.75">
      <c r="A27" s="14"/>
      <c r="B27" s="14"/>
      <c r="C27" s="4" t="s">
        <v>6</v>
      </c>
      <c r="D27" s="123">
        <v>1000</v>
      </c>
      <c r="E27" s="17"/>
      <c r="F27" s="14"/>
      <c r="G27" s="14"/>
      <c r="H27" s="14"/>
      <c r="I27" s="14"/>
      <c r="J27" s="14"/>
    </row>
    <row r="28" spans="1:10" ht="12.75">
      <c r="A28" s="14"/>
      <c r="B28" s="14"/>
      <c r="C28" s="4" t="s">
        <v>7</v>
      </c>
      <c r="D28" s="123">
        <v>1500</v>
      </c>
      <c r="E28" s="17"/>
      <c r="G28" s="14"/>
      <c r="H28" s="14"/>
      <c r="I28" s="14"/>
      <c r="J28" s="14"/>
    </row>
    <row r="29" spans="1:10" ht="12.75">
      <c r="A29" s="14"/>
      <c r="B29" s="14"/>
      <c r="C29" s="4" t="s">
        <v>8</v>
      </c>
      <c r="D29" s="123">
        <v>1000</v>
      </c>
      <c r="E29" s="17"/>
      <c r="F29" s="14"/>
      <c r="G29" s="14"/>
      <c r="H29" s="14"/>
      <c r="I29" s="14"/>
      <c r="J29" s="14"/>
    </row>
    <row r="30" spans="1:10" ht="12.75">
      <c r="A30" s="14"/>
      <c r="B30" s="14"/>
      <c r="C30" s="4" t="s">
        <v>9</v>
      </c>
      <c r="D30" s="123">
        <v>200</v>
      </c>
      <c r="E30" s="17"/>
      <c r="F30" s="14"/>
      <c r="G30" s="14"/>
      <c r="H30" s="14"/>
      <c r="I30" s="14"/>
      <c r="J30" s="14"/>
    </row>
    <row r="31" spans="1:10" ht="12.75">
      <c r="A31" s="14"/>
      <c r="B31" s="14"/>
      <c r="C31" s="4" t="s">
        <v>10</v>
      </c>
      <c r="D31" s="123">
        <v>400</v>
      </c>
      <c r="E31" s="17"/>
      <c r="F31" s="14"/>
      <c r="H31" s="14"/>
      <c r="I31" s="14"/>
      <c r="J31" s="14"/>
    </row>
    <row r="32" spans="1:10" ht="12.75">
      <c r="A32" s="14"/>
      <c r="B32" s="14"/>
      <c r="C32" s="4" t="s">
        <v>12</v>
      </c>
      <c r="D32" s="123"/>
      <c r="E32" s="17"/>
      <c r="F32" s="14"/>
      <c r="G32" s="14"/>
      <c r="H32" s="14"/>
      <c r="I32" s="14"/>
      <c r="J32" s="14"/>
    </row>
    <row r="33" spans="1:10" ht="12.75">
      <c r="A33" s="14"/>
      <c r="B33" s="14"/>
      <c r="C33" s="4" t="s">
        <v>11</v>
      </c>
      <c r="D33" s="123">
        <v>500</v>
      </c>
      <c r="E33" s="17"/>
      <c r="F33" s="14"/>
      <c r="G33" s="14"/>
      <c r="H33" s="14"/>
      <c r="I33" s="14"/>
      <c r="J33" s="14"/>
    </row>
    <row r="34" spans="1:10" ht="12.75">
      <c r="A34" s="14"/>
      <c r="B34" s="14"/>
      <c r="C34" s="4" t="s">
        <v>13</v>
      </c>
      <c r="D34" s="123">
        <v>500</v>
      </c>
      <c r="E34" s="17"/>
      <c r="F34" s="14"/>
      <c r="G34" s="14"/>
      <c r="H34" s="14"/>
      <c r="I34" s="14"/>
      <c r="J34" s="14"/>
    </row>
    <row r="35" spans="1:10" ht="12.75">
      <c r="A35" s="14"/>
      <c r="B35" s="14"/>
      <c r="C35" s="4" t="s">
        <v>115</v>
      </c>
      <c r="D35" s="123">
        <v>200</v>
      </c>
      <c r="E35" s="17"/>
      <c r="F35" s="14"/>
      <c r="G35" s="14"/>
      <c r="H35" s="14"/>
      <c r="I35" s="14"/>
      <c r="J35" s="14"/>
    </row>
    <row r="36" spans="1:10" ht="12.75">
      <c r="A36" s="14"/>
      <c r="B36" s="14"/>
      <c r="C36" s="4" t="s">
        <v>14</v>
      </c>
      <c r="D36" s="123"/>
      <c r="E36" s="17"/>
      <c r="F36" s="14"/>
      <c r="G36" s="14"/>
      <c r="H36" s="14"/>
      <c r="I36" s="14"/>
      <c r="J36" s="14"/>
    </row>
    <row r="37" spans="1:10" ht="12.75">
      <c r="A37" s="14"/>
      <c r="B37" s="14"/>
      <c r="C37" s="4" t="s">
        <v>14</v>
      </c>
      <c r="D37" s="123"/>
      <c r="E37" s="17"/>
      <c r="F37" s="14"/>
      <c r="G37" s="14"/>
      <c r="H37" s="14"/>
      <c r="I37" s="14"/>
      <c r="J37" s="14"/>
    </row>
    <row r="38" spans="1:10" ht="12.75">
      <c r="A38" s="14"/>
      <c r="B38" s="14"/>
      <c r="C38" s="4" t="s">
        <v>14</v>
      </c>
      <c r="D38" s="123"/>
      <c r="E38" s="17"/>
      <c r="F38" s="14"/>
      <c r="G38" s="14"/>
      <c r="H38" s="14"/>
      <c r="I38" s="14"/>
      <c r="J38" s="14"/>
    </row>
    <row r="39" spans="1:10" ht="12.75">
      <c r="A39" s="14"/>
      <c r="B39" s="14"/>
      <c r="C39" s="4" t="s">
        <v>15</v>
      </c>
      <c r="D39" s="124">
        <f>SUM(D27:D38)</f>
        <v>5300</v>
      </c>
      <c r="E39" s="17"/>
      <c r="F39" s="14"/>
      <c r="G39" s="14"/>
      <c r="H39" s="14"/>
      <c r="I39" s="14"/>
      <c r="J39" s="14"/>
    </row>
    <row r="40" spans="1:10" ht="12.75">
      <c r="A40" s="14"/>
      <c r="B40" s="14"/>
      <c r="C40" s="32"/>
      <c r="D40" s="35"/>
      <c r="E40" s="19"/>
      <c r="F40" s="14"/>
      <c r="G40" s="14"/>
      <c r="H40" s="14"/>
      <c r="I40" s="14"/>
      <c r="J40" s="14"/>
    </row>
    <row r="41" spans="1:10" ht="12.75">
      <c r="A41" s="14"/>
      <c r="B41" s="14"/>
      <c r="C41" s="34" t="s">
        <v>16</v>
      </c>
      <c r="D41" s="36"/>
      <c r="E41" s="19"/>
      <c r="F41" s="14"/>
      <c r="G41" s="14"/>
      <c r="H41" s="14"/>
      <c r="I41" s="14"/>
      <c r="J41" s="14"/>
    </row>
    <row r="42" spans="1:10" ht="12.75">
      <c r="A42" s="14"/>
      <c r="B42" s="14"/>
      <c r="C42" s="4" t="s">
        <v>88</v>
      </c>
      <c r="D42" s="123">
        <v>1500</v>
      </c>
      <c r="E42" s="17"/>
      <c r="F42" s="14"/>
      <c r="G42" s="14"/>
      <c r="H42" s="14"/>
      <c r="I42" s="14"/>
      <c r="J42" s="14"/>
    </row>
    <row r="43" spans="1:10" ht="12.75">
      <c r="A43" s="14"/>
      <c r="B43" s="14"/>
      <c r="C43" s="4" t="s">
        <v>27</v>
      </c>
      <c r="D43" s="123"/>
      <c r="E43" s="17"/>
      <c r="F43" s="14"/>
      <c r="G43" s="14"/>
      <c r="H43" s="14"/>
      <c r="I43" s="14"/>
      <c r="J43" s="14"/>
    </row>
    <row r="44" spans="1:10" ht="12.75">
      <c r="A44" s="14"/>
      <c r="B44" s="14"/>
      <c r="C44" s="4" t="s">
        <v>28</v>
      </c>
      <c r="D44" s="123"/>
      <c r="E44" s="17"/>
      <c r="F44" s="14"/>
      <c r="G44" s="14"/>
      <c r="H44" s="14"/>
      <c r="I44" s="14"/>
      <c r="J44" s="14"/>
    </row>
    <row r="45" spans="1:10" ht="12.75">
      <c r="A45" s="14"/>
      <c r="B45" s="14"/>
      <c r="C45" s="4" t="s">
        <v>89</v>
      </c>
      <c r="D45" s="123"/>
      <c r="E45" s="17"/>
      <c r="F45" s="14"/>
      <c r="G45" s="14"/>
      <c r="H45" s="14"/>
      <c r="I45" s="14"/>
      <c r="J45" s="14"/>
    </row>
    <row r="46" spans="1:10" ht="12.75">
      <c r="A46" s="14"/>
      <c r="B46" s="14"/>
      <c r="C46" s="4" t="s">
        <v>14</v>
      </c>
      <c r="D46" s="123"/>
      <c r="E46" s="17"/>
      <c r="F46" s="14"/>
      <c r="G46" s="14"/>
      <c r="H46" s="14"/>
      <c r="I46" s="14"/>
      <c r="J46" s="14"/>
    </row>
    <row r="47" spans="1:10" ht="12.75">
      <c r="A47" s="14"/>
      <c r="B47" s="14"/>
      <c r="C47" s="4" t="s">
        <v>14</v>
      </c>
      <c r="D47" s="123"/>
      <c r="E47" s="17"/>
      <c r="F47" s="14"/>
      <c r="G47" s="14"/>
      <c r="H47" s="14"/>
      <c r="I47" s="14"/>
      <c r="J47" s="14"/>
    </row>
    <row r="48" spans="1:10" ht="12.75">
      <c r="A48" s="14"/>
      <c r="B48" s="14"/>
      <c r="C48" s="4" t="s">
        <v>14</v>
      </c>
      <c r="D48" s="123"/>
      <c r="E48" s="17"/>
      <c r="F48" s="14"/>
      <c r="G48" s="14"/>
      <c r="H48" s="14"/>
      <c r="I48" s="14"/>
      <c r="J48" s="14"/>
    </row>
    <row r="49" spans="1:10" ht="12.75">
      <c r="A49" s="14"/>
      <c r="B49" s="14"/>
      <c r="C49" s="4"/>
      <c r="D49" s="123"/>
      <c r="E49" s="17"/>
      <c r="F49" s="14"/>
      <c r="G49" s="14"/>
      <c r="H49" s="14"/>
      <c r="I49" s="14"/>
      <c r="J49" s="14"/>
    </row>
    <row r="50" spans="1:10" ht="12.75">
      <c r="A50" s="14"/>
      <c r="B50" s="14"/>
      <c r="C50" s="4"/>
      <c r="D50" s="123"/>
      <c r="E50" s="17"/>
      <c r="F50" s="14"/>
      <c r="G50" s="14"/>
      <c r="H50" s="14"/>
      <c r="I50" s="14"/>
      <c r="J50" s="14"/>
    </row>
    <row r="51" spans="1:10" ht="12.75">
      <c r="A51" s="14"/>
      <c r="B51" s="14"/>
      <c r="C51" s="4" t="s">
        <v>150</v>
      </c>
      <c r="D51" s="124">
        <f>SUM(D42:D50)</f>
        <v>1500</v>
      </c>
      <c r="E51" s="17"/>
      <c r="F51" s="14"/>
      <c r="G51" s="14"/>
      <c r="H51" s="14"/>
      <c r="I51" s="14"/>
      <c r="J51" s="14"/>
    </row>
    <row r="52" spans="1:10" ht="12.75">
      <c r="A52" s="14"/>
      <c r="B52" s="57"/>
      <c r="C52" s="30"/>
      <c r="D52" s="78"/>
      <c r="E52" s="18"/>
      <c r="F52" s="14"/>
      <c r="G52" s="14"/>
      <c r="H52" s="14"/>
      <c r="I52" s="14"/>
      <c r="J52" s="14"/>
    </row>
    <row r="53" spans="1:10" ht="12.75">
      <c r="A53" s="14"/>
      <c r="B53" s="14"/>
      <c r="C53" s="34" t="s">
        <v>60</v>
      </c>
      <c r="D53" s="36"/>
      <c r="E53" s="18"/>
      <c r="F53" s="14"/>
      <c r="G53" s="14"/>
      <c r="H53" s="14"/>
      <c r="I53" s="14"/>
      <c r="J53" s="14"/>
    </row>
    <row r="54" spans="1:10" ht="12.75">
      <c r="A54" s="14"/>
      <c r="B54" s="14"/>
      <c r="C54" s="5" t="s">
        <v>17</v>
      </c>
      <c r="D54" s="142"/>
      <c r="E54" s="18"/>
      <c r="F54" s="14"/>
      <c r="G54" s="14"/>
      <c r="H54" s="14"/>
      <c r="I54" s="14"/>
      <c r="J54" s="14"/>
    </row>
    <row r="55" spans="1:10" ht="12.75">
      <c r="A55" s="14"/>
      <c r="B55" s="14"/>
      <c r="C55" s="4" t="s">
        <v>25</v>
      </c>
      <c r="D55" s="123"/>
      <c r="E55" s="18"/>
      <c r="F55" s="14"/>
      <c r="G55" s="14"/>
      <c r="H55" s="14"/>
      <c r="I55" s="14"/>
      <c r="J55" s="14"/>
    </row>
    <row r="56" spans="1:10" ht="12.75">
      <c r="A56" s="14"/>
      <c r="B56" s="14"/>
      <c r="C56" s="4" t="s">
        <v>26</v>
      </c>
      <c r="D56" s="123"/>
      <c r="E56" s="18"/>
      <c r="F56" s="14"/>
      <c r="G56" s="14"/>
      <c r="H56" s="14"/>
      <c r="I56" s="14"/>
      <c r="J56" s="14"/>
    </row>
    <row r="57" spans="1:10" ht="12.75">
      <c r="A57" s="14"/>
      <c r="B57" s="14"/>
      <c r="C57" s="4" t="s">
        <v>96</v>
      </c>
      <c r="D57" s="123">
        <v>2000</v>
      </c>
      <c r="E57" s="18"/>
      <c r="F57" s="14"/>
      <c r="G57" s="14"/>
      <c r="H57" s="14"/>
      <c r="I57" s="14"/>
      <c r="J57" s="14"/>
    </row>
    <row r="58" spans="1:10" ht="12.75">
      <c r="A58" s="14"/>
      <c r="B58" s="14"/>
      <c r="C58" s="4" t="s">
        <v>201</v>
      </c>
      <c r="D58" s="123">
        <v>600</v>
      </c>
      <c r="E58" s="18"/>
      <c r="F58" s="14"/>
      <c r="G58" s="14"/>
      <c r="H58" s="14"/>
      <c r="I58" s="14"/>
      <c r="J58" s="14"/>
    </row>
    <row r="59" spans="1:10" ht="12.75">
      <c r="A59" s="14"/>
      <c r="B59" s="14"/>
      <c r="C59" s="4" t="s">
        <v>18</v>
      </c>
      <c r="D59" s="123">
        <v>500</v>
      </c>
      <c r="E59" s="18"/>
      <c r="F59" s="14"/>
      <c r="G59" s="14"/>
      <c r="H59" s="14"/>
      <c r="I59" s="14"/>
      <c r="J59" s="14"/>
    </row>
    <row r="60" spans="1:10" ht="12.75">
      <c r="A60" s="14"/>
      <c r="B60" s="14"/>
      <c r="C60" s="4" t="s">
        <v>19</v>
      </c>
      <c r="D60" s="123">
        <v>1000</v>
      </c>
      <c r="E60" s="18"/>
      <c r="F60" s="14"/>
      <c r="G60" s="14"/>
      <c r="H60" s="14"/>
      <c r="I60" s="14"/>
      <c r="J60" s="14"/>
    </row>
    <row r="61" spans="1:10" ht="12.75">
      <c r="A61" s="14"/>
      <c r="B61" s="14"/>
      <c r="C61" s="4" t="s">
        <v>20</v>
      </c>
      <c r="D61" s="123"/>
      <c r="E61" s="18"/>
      <c r="F61" s="14"/>
      <c r="G61" s="14"/>
      <c r="H61" s="14"/>
      <c r="I61" s="14"/>
      <c r="J61" s="14"/>
    </row>
    <row r="62" spans="1:10" ht="12.75">
      <c r="A62" s="14"/>
      <c r="B62" s="14"/>
      <c r="C62" s="4" t="s">
        <v>21</v>
      </c>
      <c r="D62" s="123">
        <v>1200</v>
      </c>
      <c r="E62" s="18"/>
      <c r="F62" s="14"/>
      <c r="G62" s="14"/>
      <c r="H62" s="14"/>
      <c r="I62" s="14"/>
      <c r="J62" s="14"/>
    </row>
    <row r="63" spans="1:10" ht="12.75">
      <c r="A63" s="14"/>
      <c r="B63" s="14"/>
      <c r="C63" s="4" t="s">
        <v>22</v>
      </c>
      <c r="D63" s="123"/>
      <c r="E63" s="18"/>
      <c r="F63" s="14"/>
      <c r="G63" s="14"/>
      <c r="H63" s="14"/>
      <c r="I63" s="14"/>
      <c r="J63" s="14"/>
    </row>
    <row r="64" spans="1:10" ht="12.75">
      <c r="A64" s="14"/>
      <c r="B64" s="14"/>
      <c r="C64" s="4" t="s">
        <v>23</v>
      </c>
      <c r="D64" s="123">
        <v>1500</v>
      </c>
      <c r="E64" s="18"/>
      <c r="F64" s="14"/>
      <c r="G64" s="14"/>
      <c r="H64" s="14"/>
      <c r="I64" s="14"/>
      <c r="J64" s="14"/>
    </row>
    <row r="65" spans="1:10" ht="12.75">
      <c r="A65" s="14"/>
      <c r="B65" s="14"/>
      <c r="C65" s="4" t="s">
        <v>24</v>
      </c>
      <c r="D65" s="123"/>
      <c r="E65" s="18"/>
      <c r="F65" s="14"/>
      <c r="G65" s="14"/>
      <c r="H65" s="14"/>
      <c r="I65" s="14"/>
      <c r="J65" s="14"/>
    </row>
    <row r="66" spans="1:10" ht="12.75">
      <c r="A66" s="14"/>
      <c r="B66" s="14"/>
      <c r="C66" s="4" t="s">
        <v>28</v>
      </c>
      <c r="D66" s="123"/>
      <c r="E66" s="18"/>
      <c r="F66" s="14"/>
      <c r="G66" s="14"/>
      <c r="H66" s="14"/>
      <c r="I66" s="14"/>
      <c r="J66" s="14"/>
    </row>
    <row r="67" spans="1:10" ht="12.75">
      <c r="A67" s="14"/>
      <c r="B67" s="14"/>
      <c r="C67" s="4" t="s">
        <v>29</v>
      </c>
      <c r="D67" s="123">
        <v>350</v>
      </c>
      <c r="E67" s="18"/>
      <c r="F67" s="14"/>
      <c r="G67" s="14"/>
      <c r="H67" s="14"/>
      <c r="I67" s="14"/>
      <c r="J67" s="14"/>
    </row>
    <row r="68" spans="1:10" ht="12.75">
      <c r="A68" s="14"/>
      <c r="B68" s="14"/>
      <c r="C68" s="4" t="s">
        <v>14</v>
      </c>
      <c r="D68" s="123"/>
      <c r="E68" s="18"/>
      <c r="F68" s="14"/>
      <c r="G68" s="14"/>
      <c r="H68" s="14"/>
      <c r="I68" s="14"/>
      <c r="J68" s="14"/>
    </row>
    <row r="69" spans="1:10" ht="12.75">
      <c r="A69" s="14"/>
      <c r="B69" s="14"/>
      <c r="C69" s="4" t="s">
        <v>14</v>
      </c>
      <c r="D69" s="123"/>
      <c r="E69" s="18"/>
      <c r="F69" s="14"/>
      <c r="G69" s="14"/>
      <c r="H69" s="14"/>
      <c r="I69" s="14"/>
      <c r="J69" s="14"/>
    </row>
    <row r="70" spans="1:10" ht="12.75">
      <c r="A70" s="14"/>
      <c r="B70" s="14"/>
      <c r="C70" s="4" t="s">
        <v>14</v>
      </c>
      <c r="D70" s="123"/>
      <c r="E70" s="18"/>
      <c r="F70" s="14"/>
      <c r="G70" s="14"/>
      <c r="H70" s="14"/>
      <c r="I70" s="14"/>
      <c r="J70" s="14"/>
    </row>
    <row r="71" spans="1:10" ht="12.75">
      <c r="A71" s="14"/>
      <c r="B71" s="14"/>
      <c r="C71" s="4" t="s">
        <v>14</v>
      </c>
      <c r="D71" s="123"/>
      <c r="E71" s="18"/>
      <c r="F71" s="14"/>
      <c r="G71" s="14"/>
      <c r="H71" s="14"/>
      <c r="I71" s="14"/>
      <c r="J71" s="14"/>
    </row>
    <row r="72" spans="1:10" ht="12.75">
      <c r="A72" s="14"/>
      <c r="B72" s="14"/>
      <c r="C72" s="4"/>
      <c r="D72" s="123"/>
      <c r="E72" s="18"/>
      <c r="F72" s="14"/>
      <c r="G72" s="14"/>
      <c r="H72" s="14"/>
      <c r="I72" s="14"/>
      <c r="J72" s="14"/>
    </row>
    <row r="73" spans="1:10" ht="12.75">
      <c r="A73" s="14"/>
      <c r="B73" s="14"/>
      <c r="C73" s="4" t="s">
        <v>87</v>
      </c>
      <c r="D73" s="124">
        <f>SUM(D54:D72)</f>
        <v>7150</v>
      </c>
      <c r="E73" s="18"/>
      <c r="F73" s="14"/>
      <c r="G73" s="14"/>
      <c r="H73" s="14"/>
      <c r="I73" s="14"/>
      <c r="J73" s="14"/>
    </row>
    <row r="74" spans="1:10" ht="12.75">
      <c r="A74" s="14"/>
      <c r="B74" s="14"/>
      <c r="C74" s="91"/>
      <c r="D74" s="40"/>
      <c r="E74" s="18"/>
      <c r="F74" s="14"/>
      <c r="G74" s="14"/>
      <c r="H74" s="14"/>
      <c r="I74" s="14"/>
      <c r="J74" s="14"/>
    </row>
    <row r="75" spans="1:10" ht="12.75">
      <c r="A75" s="14"/>
      <c r="B75" s="14"/>
      <c r="C75" s="90" t="s">
        <v>30</v>
      </c>
      <c r="D75" s="125">
        <f>SUM(D39+D51+D73)</f>
        <v>13950</v>
      </c>
      <c r="E75" s="18"/>
      <c r="F75" s="14"/>
      <c r="G75" s="14"/>
      <c r="H75" s="14"/>
      <c r="I75" s="14"/>
      <c r="J75" s="14"/>
    </row>
    <row r="76" spans="1:10" ht="12.75">
      <c r="A76" s="14"/>
      <c r="B76" s="14"/>
      <c r="C76" s="30"/>
      <c r="D76" s="18"/>
      <c r="E76" s="18"/>
      <c r="F76" s="14"/>
      <c r="G76" s="14"/>
      <c r="H76" s="14"/>
      <c r="I76" s="14"/>
      <c r="J76" s="14"/>
    </row>
    <row r="77" spans="1:10" ht="12.75">
      <c r="A77" s="14"/>
      <c r="B77" s="14"/>
      <c r="C77" s="30"/>
      <c r="D77" s="18"/>
      <c r="E77" s="18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.75">
      <c r="A80" s="14"/>
      <c r="B80" s="168" t="s">
        <v>33</v>
      </c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 t="s">
        <v>154</v>
      </c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 t="s">
        <v>174</v>
      </c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 t="s">
        <v>175</v>
      </c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 t="s">
        <v>176</v>
      </c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70" t="s">
        <v>202</v>
      </c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70" t="s">
        <v>155</v>
      </c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70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6.5" thickBot="1">
      <c r="A90" s="14"/>
      <c r="B90" s="14"/>
      <c r="C90" s="1" t="s">
        <v>4</v>
      </c>
      <c r="D90" s="308" t="s">
        <v>34</v>
      </c>
      <c r="E90" s="309"/>
      <c r="F90" s="309"/>
      <c r="G90" s="309"/>
      <c r="H90" s="310"/>
      <c r="I90" s="14"/>
      <c r="J90" s="14"/>
    </row>
    <row r="91" spans="1:10" ht="12.75">
      <c r="A91" s="14"/>
      <c r="B91" s="14"/>
      <c r="C91" s="170" t="s">
        <v>38</v>
      </c>
      <c r="D91" s="26" t="s">
        <v>35</v>
      </c>
      <c r="E91" s="22"/>
      <c r="F91" s="113" t="s">
        <v>36</v>
      </c>
      <c r="G91" s="16"/>
      <c r="H91" s="113" t="s">
        <v>37</v>
      </c>
      <c r="I91" s="14"/>
      <c r="J91" s="14"/>
    </row>
    <row r="92" spans="1:10" ht="12.75">
      <c r="A92" s="14"/>
      <c r="B92" s="14"/>
      <c r="C92" s="5" t="s">
        <v>203</v>
      </c>
      <c r="D92" s="143"/>
      <c r="E92" s="23"/>
      <c r="F92" s="145"/>
      <c r="G92" s="23"/>
      <c r="H92" s="147"/>
      <c r="I92" s="14"/>
      <c r="J92" s="14"/>
    </row>
    <row r="93" spans="1:10" ht="12.75">
      <c r="A93" s="14"/>
      <c r="B93" s="14"/>
      <c r="C93" s="4" t="s">
        <v>204</v>
      </c>
      <c r="D93" s="144"/>
      <c r="E93" s="23"/>
      <c r="F93" s="146"/>
      <c r="G93" s="23"/>
      <c r="H93" s="148"/>
      <c r="I93" s="311" t="s">
        <v>51</v>
      </c>
      <c r="J93" s="14"/>
    </row>
    <row r="94" spans="1:10" ht="12.75">
      <c r="A94" s="14"/>
      <c r="B94" s="14"/>
      <c r="C94" s="4" t="s">
        <v>205</v>
      </c>
      <c r="D94" s="144"/>
      <c r="E94" s="23"/>
      <c r="F94" s="146"/>
      <c r="G94" s="23"/>
      <c r="H94" s="148"/>
      <c r="I94" s="311"/>
      <c r="J94" s="14"/>
    </row>
    <row r="95" spans="1:10" ht="12.75">
      <c r="A95" s="14"/>
      <c r="B95" s="14"/>
      <c r="C95" s="4" t="s">
        <v>206</v>
      </c>
      <c r="D95" s="144"/>
      <c r="E95" s="23"/>
      <c r="F95" s="146"/>
      <c r="G95" s="23"/>
      <c r="H95" s="148"/>
      <c r="I95" s="311"/>
      <c r="J95" s="14"/>
    </row>
    <row r="96" spans="1:10" ht="12.75">
      <c r="A96" s="14"/>
      <c r="B96" s="14"/>
      <c r="C96" s="4" t="s">
        <v>207</v>
      </c>
      <c r="D96" s="144"/>
      <c r="E96" s="23"/>
      <c r="F96" s="146"/>
      <c r="G96" s="23"/>
      <c r="H96" s="148"/>
      <c r="I96" s="311"/>
      <c r="J96" s="14"/>
    </row>
    <row r="97" spans="1:10" ht="12.75">
      <c r="A97" s="14"/>
      <c r="B97" s="14"/>
      <c r="C97" s="4" t="s">
        <v>207</v>
      </c>
      <c r="D97" s="144"/>
      <c r="E97" s="23"/>
      <c r="F97" s="146"/>
      <c r="G97" s="23"/>
      <c r="H97" s="148"/>
      <c r="I97" s="311"/>
      <c r="J97" s="14"/>
    </row>
    <row r="98" spans="1:10" ht="12.75">
      <c r="A98" s="14"/>
      <c r="B98" s="14"/>
      <c r="C98" s="2" t="s">
        <v>42</v>
      </c>
      <c r="D98" s="126">
        <f>SUM(D92:D97)</f>
        <v>0</v>
      </c>
      <c r="E98" s="52"/>
      <c r="F98" s="127">
        <f>SUM(F92:F97)</f>
        <v>0</v>
      </c>
      <c r="G98" s="52"/>
      <c r="H98" s="128">
        <f>SUM(H92:H97)</f>
        <v>0</v>
      </c>
      <c r="I98" s="311"/>
      <c r="J98" s="14"/>
    </row>
    <row r="99" spans="1:10" ht="12.75">
      <c r="A99" s="14"/>
      <c r="B99" s="171" t="s">
        <v>140</v>
      </c>
      <c r="C99" s="19"/>
      <c r="D99" s="8"/>
      <c r="E99" s="19"/>
      <c r="F99" s="8"/>
      <c r="G99" s="19"/>
      <c r="H99" s="19"/>
      <c r="I99" s="311"/>
      <c r="J99" s="14"/>
    </row>
    <row r="100" spans="1:10" ht="12.75">
      <c r="A100" s="14"/>
      <c r="B100" s="14"/>
      <c r="C100" s="170" t="s">
        <v>39</v>
      </c>
      <c r="D100" s="9" t="s">
        <v>35</v>
      </c>
      <c r="E100" s="11"/>
      <c r="F100" s="15" t="s">
        <v>36</v>
      </c>
      <c r="G100" s="11"/>
      <c r="H100" s="10" t="s">
        <v>37</v>
      </c>
      <c r="I100" s="311"/>
      <c r="J100" s="14"/>
    </row>
    <row r="101" spans="1:10" ht="12.75">
      <c r="A101" s="14"/>
      <c r="B101" s="104" t="s">
        <v>170</v>
      </c>
      <c r="C101" s="5" t="s">
        <v>167</v>
      </c>
      <c r="D101" s="143">
        <v>10</v>
      </c>
      <c r="E101" s="23"/>
      <c r="F101" s="145"/>
      <c r="G101" s="23"/>
      <c r="H101" s="147"/>
      <c r="I101" s="311"/>
      <c r="J101" s="14"/>
    </row>
    <row r="102" spans="1:10" ht="12.75">
      <c r="A102" s="14"/>
      <c r="B102" s="104" t="s">
        <v>171</v>
      </c>
      <c r="C102" s="4" t="s">
        <v>168</v>
      </c>
      <c r="D102" s="144">
        <v>25</v>
      </c>
      <c r="E102" s="23"/>
      <c r="F102" s="146"/>
      <c r="G102" s="23"/>
      <c r="H102" s="148"/>
      <c r="I102" s="311"/>
      <c r="J102" s="14"/>
    </row>
    <row r="103" spans="1:10" ht="12.75">
      <c r="A103" s="14"/>
      <c r="B103" s="104" t="s">
        <v>172</v>
      </c>
      <c r="C103" s="4" t="s">
        <v>169</v>
      </c>
      <c r="D103" s="144">
        <v>5</v>
      </c>
      <c r="E103" s="23"/>
      <c r="F103" s="146"/>
      <c r="G103" s="23"/>
      <c r="H103" s="148"/>
      <c r="I103" s="311"/>
      <c r="J103" s="14"/>
    </row>
    <row r="104" spans="1:10" ht="12.75">
      <c r="A104" s="14"/>
      <c r="B104" s="104" t="s">
        <v>173</v>
      </c>
      <c r="C104" s="4" t="s">
        <v>183</v>
      </c>
      <c r="D104" s="144"/>
      <c r="E104" s="23"/>
      <c r="F104" s="146"/>
      <c r="G104" s="23"/>
      <c r="H104" s="148"/>
      <c r="I104" s="311"/>
      <c r="J104" s="14"/>
    </row>
    <row r="105" spans="1:10" ht="12.75">
      <c r="A105" s="14"/>
      <c r="B105" s="14"/>
      <c r="C105" s="54" t="s">
        <v>42</v>
      </c>
      <c r="D105" s="129">
        <f>SUM(D101:D104)</f>
        <v>40</v>
      </c>
      <c r="E105" s="24"/>
      <c r="F105" s="130">
        <f>SUM(F101:F104)</f>
        <v>0</v>
      </c>
      <c r="G105" s="24"/>
      <c r="H105" s="131">
        <f>SUM(H101:H104)</f>
        <v>0</v>
      </c>
      <c r="I105" s="311"/>
      <c r="J105" s="14"/>
    </row>
    <row r="106" spans="1:10" ht="12.75">
      <c r="A106" s="14"/>
      <c r="B106" s="171" t="s">
        <v>140</v>
      </c>
      <c r="C106" s="53"/>
      <c r="D106" s="41"/>
      <c r="E106" s="53"/>
      <c r="F106" s="41"/>
      <c r="G106" s="53"/>
      <c r="H106" s="53"/>
      <c r="I106" s="311"/>
      <c r="J106" s="14"/>
    </row>
    <row r="107" spans="1:10" ht="12.75">
      <c r="A107" s="14"/>
      <c r="B107" s="14"/>
      <c r="C107" s="170" t="s">
        <v>40</v>
      </c>
      <c r="D107" s="9" t="s">
        <v>35</v>
      </c>
      <c r="E107" s="11"/>
      <c r="F107" s="15" t="s">
        <v>36</v>
      </c>
      <c r="G107" s="11"/>
      <c r="H107" s="10" t="s">
        <v>37</v>
      </c>
      <c r="I107" s="311"/>
      <c r="J107" s="14"/>
    </row>
    <row r="108" spans="1:10" ht="12.75">
      <c r="A108" s="14"/>
      <c r="B108" s="14"/>
      <c r="C108" s="5" t="s">
        <v>118</v>
      </c>
      <c r="D108" s="143"/>
      <c r="E108" s="23"/>
      <c r="F108" s="145"/>
      <c r="G108" s="23"/>
      <c r="H108" s="147"/>
      <c r="I108" s="311"/>
      <c r="J108" s="14"/>
    </row>
    <row r="109" spans="1:10" ht="12.75">
      <c r="A109" s="14"/>
      <c r="B109" s="14"/>
      <c r="C109" s="4" t="s">
        <v>117</v>
      </c>
      <c r="D109" s="144"/>
      <c r="E109" s="23"/>
      <c r="F109" s="146"/>
      <c r="G109" s="23"/>
      <c r="H109" s="148"/>
      <c r="I109" s="311"/>
      <c r="J109" s="14"/>
    </row>
    <row r="110" spans="1:10" ht="12.75">
      <c r="A110" s="14"/>
      <c r="B110" s="14"/>
      <c r="C110" s="4" t="s">
        <v>116</v>
      </c>
      <c r="D110" s="144"/>
      <c r="E110" s="23"/>
      <c r="F110" s="146"/>
      <c r="G110" s="23"/>
      <c r="H110" s="148"/>
      <c r="I110" s="71"/>
      <c r="J110" s="14"/>
    </row>
    <row r="111" spans="1:10" ht="12.75">
      <c r="A111" s="14"/>
      <c r="B111" s="14"/>
      <c r="C111" s="4" t="s">
        <v>116</v>
      </c>
      <c r="D111" s="144"/>
      <c r="E111" s="23"/>
      <c r="F111" s="146"/>
      <c r="G111" s="23"/>
      <c r="H111" s="148"/>
      <c r="I111" s="14"/>
      <c r="J111" s="14"/>
    </row>
    <row r="112" spans="1:10" ht="13.5" thickBot="1">
      <c r="A112" s="14"/>
      <c r="B112" s="14"/>
      <c r="C112" s="55" t="s">
        <v>41</v>
      </c>
      <c r="D112" s="132">
        <f>SUM(D108:D111)</f>
        <v>0</v>
      </c>
      <c r="E112" s="37"/>
      <c r="F112" s="133">
        <f>SUM(F108:F111)</f>
        <v>0</v>
      </c>
      <c r="G112" s="37"/>
      <c r="H112" s="134">
        <f>SUM(H108:H111)</f>
        <v>0</v>
      </c>
      <c r="I112" s="14"/>
      <c r="J112" s="14"/>
    </row>
    <row r="113" spans="1:10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</row>
    <row r="114" spans="1:10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</row>
    <row r="115" spans="1:10" ht="15.75">
      <c r="A115" s="14"/>
      <c r="B115" s="168" t="s">
        <v>129</v>
      </c>
      <c r="C115" s="14"/>
      <c r="D115" s="14"/>
      <c r="E115" s="14"/>
      <c r="F115" s="14"/>
      <c r="G115" s="19"/>
      <c r="H115" s="14"/>
      <c r="I115" s="14"/>
      <c r="J115" s="14"/>
    </row>
    <row r="116" spans="1:10" ht="12.75">
      <c r="A116" s="14"/>
      <c r="B116" s="14" t="s">
        <v>132</v>
      </c>
      <c r="C116" s="14"/>
      <c r="D116" s="14"/>
      <c r="E116" s="14"/>
      <c r="F116" s="14"/>
      <c r="G116" s="19"/>
      <c r="H116" s="14"/>
      <c r="I116" s="14"/>
      <c r="J116" s="14"/>
    </row>
    <row r="117" spans="1:10" ht="12.75">
      <c r="A117" s="14"/>
      <c r="B117" s="14" t="s">
        <v>208</v>
      </c>
      <c r="C117" s="14"/>
      <c r="D117" s="14"/>
      <c r="E117" s="14"/>
      <c r="F117" s="14"/>
      <c r="G117" s="19"/>
      <c r="H117" s="14"/>
      <c r="I117" s="14"/>
      <c r="J117" s="14"/>
    </row>
    <row r="118" spans="1:10" ht="12.75">
      <c r="A118" s="14"/>
      <c r="B118" s="14" t="s">
        <v>131</v>
      </c>
      <c r="C118" s="14"/>
      <c r="D118" s="14"/>
      <c r="E118" s="14"/>
      <c r="F118" s="14"/>
      <c r="G118" s="19"/>
      <c r="H118" s="14"/>
      <c r="I118" s="14"/>
      <c r="J118" s="14"/>
    </row>
    <row r="119" spans="1:10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</row>
    <row r="120" spans="1:10" ht="12.75">
      <c r="A120" s="14"/>
      <c r="B120" s="14" t="s">
        <v>196</v>
      </c>
      <c r="C120" s="14"/>
      <c r="D120" s="14"/>
      <c r="E120" s="14"/>
      <c r="F120" s="14"/>
      <c r="G120" s="19"/>
      <c r="H120" s="14"/>
      <c r="I120" s="14"/>
      <c r="J120" s="14"/>
    </row>
    <row r="121" spans="1:10" ht="12.75">
      <c r="A121" s="14"/>
      <c r="B121" s="14"/>
      <c r="D121" s="14"/>
      <c r="E121" s="14"/>
      <c r="F121" s="14"/>
      <c r="G121" s="19"/>
      <c r="H121" s="14"/>
      <c r="I121" s="14"/>
      <c r="J121" s="14"/>
    </row>
    <row r="122" spans="1:10" ht="12.75">
      <c r="A122" s="14"/>
      <c r="B122" s="14"/>
      <c r="C122" s="31"/>
      <c r="D122" s="115" t="s">
        <v>35</v>
      </c>
      <c r="E122" s="25"/>
      <c r="F122" s="116" t="s">
        <v>36</v>
      </c>
      <c r="G122" s="25"/>
      <c r="H122" s="94" t="s">
        <v>37</v>
      </c>
      <c r="I122" s="14"/>
      <c r="J122" s="14"/>
    </row>
    <row r="123" spans="1:10" ht="12.75">
      <c r="A123" s="14"/>
      <c r="B123" s="91" t="s">
        <v>191</v>
      </c>
      <c r="C123" s="40"/>
      <c r="D123" s="149">
        <v>0</v>
      </c>
      <c r="E123" s="14"/>
      <c r="F123" s="149"/>
      <c r="G123" s="19"/>
      <c r="H123" s="149"/>
      <c r="I123" s="14"/>
      <c r="J123" s="14"/>
    </row>
    <row r="124" spans="1:10" ht="12.75">
      <c r="A124" s="14"/>
      <c r="B124" s="91" t="s">
        <v>192</v>
      </c>
      <c r="C124" s="40"/>
      <c r="D124" s="149">
        <v>0.75</v>
      </c>
      <c r="E124" s="14"/>
      <c r="F124" s="149"/>
      <c r="G124" s="19"/>
      <c r="H124" s="149"/>
      <c r="I124" s="14"/>
      <c r="J124" s="14"/>
    </row>
    <row r="125" spans="1:10" ht="12.75">
      <c r="A125" s="14"/>
      <c r="B125" s="114" t="s">
        <v>186</v>
      </c>
      <c r="C125" s="40"/>
      <c r="D125" s="135">
        <f>(D123+D124)*26</f>
        <v>19.5</v>
      </c>
      <c r="E125" s="14"/>
      <c r="F125" s="135">
        <f>(F123+F124)*26</f>
        <v>0</v>
      </c>
      <c r="G125" s="19"/>
      <c r="H125" s="135">
        <f>(H123+H124)*26</f>
        <v>0</v>
      </c>
      <c r="I125" s="14"/>
      <c r="J125" s="14"/>
    </row>
    <row r="126" spans="1:10" ht="12.75">
      <c r="A126" s="14"/>
      <c r="B126" s="91" t="s">
        <v>193</v>
      </c>
      <c r="C126" s="40"/>
      <c r="D126" s="149">
        <v>1</v>
      </c>
      <c r="E126" s="14"/>
      <c r="F126" s="149"/>
      <c r="G126" s="19"/>
      <c r="H126" s="149"/>
      <c r="I126" s="14"/>
      <c r="J126" s="14"/>
    </row>
    <row r="127" spans="1:10" ht="12.75">
      <c r="A127" s="14"/>
      <c r="B127" s="91" t="s">
        <v>194</v>
      </c>
      <c r="C127" s="40"/>
      <c r="D127" s="149">
        <v>1.5</v>
      </c>
      <c r="E127" s="14"/>
      <c r="F127" s="149"/>
      <c r="G127" s="19"/>
      <c r="H127" s="149"/>
      <c r="I127" s="14"/>
      <c r="J127" s="14"/>
    </row>
    <row r="128" spans="1:10" ht="13.5" thickBot="1">
      <c r="A128" s="14"/>
      <c r="B128" s="114" t="s">
        <v>187</v>
      </c>
      <c r="C128" s="40"/>
      <c r="D128" s="136">
        <f>(D126+D127)*26</f>
        <v>65</v>
      </c>
      <c r="E128" s="14"/>
      <c r="F128" s="136">
        <f>(F126+F127)*26</f>
        <v>0</v>
      </c>
      <c r="G128" s="19"/>
      <c r="H128" s="136">
        <f>(H126+H127)*26</f>
        <v>0</v>
      </c>
      <c r="I128" s="14"/>
      <c r="J128" s="14"/>
    </row>
    <row r="129" spans="1:10" ht="12.75">
      <c r="A129" s="14"/>
      <c r="B129" s="114" t="s">
        <v>184</v>
      </c>
      <c r="C129" s="40"/>
      <c r="D129" s="137">
        <f>(D125+D128)</f>
        <v>84.5</v>
      </c>
      <c r="E129" s="63"/>
      <c r="F129" s="137">
        <f>(F125+F128)</f>
        <v>0</v>
      </c>
      <c r="G129" s="30"/>
      <c r="H129" s="137">
        <f>(H125+H128)</f>
        <v>0</v>
      </c>
      <c r="I129" s="14"/>
      <c r="J129" s="14"/>
    </row>
    <row r="130" spans="1:10" ht="12.75">
      <c r="A130" s="14"/>
      <c r="B130" s="104" t="s">
        <v>188</v>
      </c>
      <c r="C130" s="14"/>
      <c r="D130" s="14"/>
      <c r="E130" s="14"/>
      <c r="F130" s="14"/>
      <c r="G130" s="19"/>
      <c r="H130" s="14"/>
      <c r="I130" s="14"/>
      <c r="J130" s="14"/>
    </row>
    <row r="131" spans="1:10" ht="12.75">
      <c r="A131" s="14"/>
      <c r="B131" s="117" t="s">
        <v>195</v>
      </c>
      <c r="C131" s="31"/>
      <c r="D131" s="14"/>
      <c r="E131" s="14"/>
      <c r="F131" s="14"/>
      <c r="G131" s="19"/>
      <c r="H131" s="14"/>
      <c r="I131" s="31"/>
      <c r="J131" s="14"/>
    </row>
    <row r="132" spans="1:10" ht="15.75">
      <c r="A132" s="14"/>
      <c r="B132" s="19"/>
      <c r="C132" s="93"/>
      <c r="D132" s="306" t="s">
        <v>185</v>
      </c>
      <c r="E132" s="305"/>
      <c r="F132" s="305"/>
      <c r="G132" s="305"/>
      <c r="H132" s="307"/>
      <c r="I132" s="103"/>
      <c r="J132" s="21"/>
    </row>
    <row r="133" spans="1:10" ht="12.75">
      <c r="A133" s="14"/>
      <c r="B133" s="19"/>
      <c r="C133" s="25"/>
      <c r="D133" s="94" t="s">
        <v>35</v>
      </c>
      <c r="E133" s="12"/>
      <c r="F133" s="11" t="s">
        <v>36</v>
      </c>
      <c r="G133" s="12"/>
      <c r="H133" s="11" t="s">
        <v>37</v>
      </c>
      <c r="I133" s="13"/>
      <c r="J133" s="14"/>
    </row>
    <row r="134" spans="1:10" ht="12.75">
      <c r="A134" s="14"/>
      <c r="B134" s="14"/>
      <c r="C134" s="100" t="s">
        <v>190</v>
      </c>
      <c r="D134" s="149">
        <v>85</v>
      </c>
      <c r="E134" s="12" t="s">
        <v>86</v>
      </c>
      <c r="F134" s="149"/>
      <c r="G134" s="12" t="s">
        <v>86</v>
      </c>
      <c r="H134" s="149"/>
      <c r="I134" s="13" t="s">
        <v>86</v>
      </c>
      <c r="J134" s="14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5.75">
      <c r="A137" s="14"/>
      <c r="B137" s="168" t="s">
        <v>130</v>
      </c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 t="s">
        <v>43</v>
      </c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 t="s">
        <v>218</v>
      </c>
      <c r="C139" s="14"/>
      <c r="D139" s="14"/>
      <c r="E139" s="14"/>
      <c r="F139" s="14"/>
      <c r="G139" s="14"/>
      <c r="H139" s="14"/>
      <c r="I139" s="19"/>
      <c r="J139" s="14"/>
    </row>
    <row r="140" spans="1:10" ht="12.75">
      <c r="A140" s="14"/>
      <c r="B140" s="14"/>
      <c r="C140" s="31"/>
      <c r="D140" s="14"/>
      <c r="E140" s="14"/>
      <c r="F140" s="14"/>
      <c r="G140" s="14"/>
      <c r="H140" s="14"/>
      <c r="I140" s="31"/>
      <c r="J140" s="14"/>
    </row>
    <row r="141" spans="1:10" ht="15.75">
      <c r="A141" s="14"/>
      <c r="B141" s="57"/>
      <c r="C141" s="95"/>
      <c r="D141" s="306" t="s">
        <v>189</v>
      </c>
      <c r="E141" s="305"/>
      <c r="F141" s="305"/>
      <c r="G141" s="305"/>
      <c r="H141" s="307"/>
      <c r="I141" s="103"/>
      <c r="J141" s="21"/>
    </row>
    <row r="142" spans="1:10" ht="12.75">
      <c r="A142" s="14"/>
      <c r="B142" s="57"/>
      <c r="C142" s="96"/>
      <c r="D142" s="10" t="s">
        <v>35</v>
      </c>
      <c r="E142" s="3"/>
      <c r="F142" s="3" t="s">
        <v>36</v>
      </c>
      <c r="G142" s="3"/>
      <c r="H142" s="3" t="s">
        <v>37</v>
      </c>
      <c r="I142" s="13"/>
      <c r="J142" s="21"/>
    </row>
    <row r="143" spans="1:10" ht="12.75">
      <c r="A143" s="14"/>
      <c r="B143" s="14"/>
      <c r="C143" s="100" t="s">
        <v>80</v>
      </c>
      <c r="D143" s="123">
        <v>40</v>
      </c>
      <c r="E143" s="172" t="s">
        <v>219</v>
      </c>
      <c r="F143" s="123"/>
      <c r="G143" s="172" t="s">
        <v>219</v>
      </c>
      <c r="H143" s="123"/>
      <c r="I143" s="173" t="s">
        <v>219</v>
      </c>
      <c r="J143" s="21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02" t="s">
        <v>133</v>
      </c>
      <c r="C145" s="14"/>
      <c r="D145" s="14"/>
      <c r="E145" s="14"/>
      <c r="F145" s="14"/>
      <c r="G145" s="14"/>
      <c r="H145" s="79">
        <f>(D134*D143)+(F134*F143)+(H134*H143)</f>
        <v>3400</v>
      </c>
      <c r="I145" s="14" t="s">
        <v>134</v>
      </c>
      <c r="J145" s="14"/>
    </row>
    <row r="146" spans="1:10" ht="12.75">
      <c r="A146" s="14"/>
      <c r="B146" s="102" t="s">
        <v>209</v>
      </c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02" t="s">
        <v>210</v>
      </c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5.75">
      <c r="A150" s="14"/>
      <c r="B150" s="168" t="s">
        <v>146</v>
      </c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 t="s">
        <v>44</v>
      </c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 t="s">
        <v>45</v>
      </c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63" t="s">
        <v>119</v>
      </c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 t="s">
        <v>141</v>
      </c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 t="s">
        <v>81</v>
      </c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63" t="s">
        <v>156</v>
      </c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63" t="s">
        <v>157</v>
      </c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5.75">
      <c r="A159" s="14"/>
      <c r="B159" s="14"/>
      <c r="C159" s="65" t="s">
        <v>4</v>
      </c>
      <c r="D159" s="65" t="s">
        <v>48</v>
      </c>
      <c r="E159" s="66"/>
      <c r="F159" s="14"/>
      <c r="G159" s="14"/>
      <c r="H159" s="14"/>
      <c r="I159" s="14"/>
      <c r="J159" s="14"/>
    </row>
    <row r="160" spans="1:10" ht="12.75">
      <c r="A160" s="14"/>
      <c r="B160" s="14"/>
      <c r="C160" s="12"/>
      <c r="D160" s="11" t="s">
        <v>47</v>
      </c>
      <c r="E160" s="30"/>
      <c r="F160" s="14"/>
      <c r="G160" s="14"/>
      <c r="H160" s="14"/>
      <c r="I160" s="14"/>
      <c r="J160" s="14"/>
    </row>
    <row r="161" spans="1:10" ht="12.75">
      <c r="A161" s="14"/>
      <c r="B161" s="14"/>
      <c r="C161" s="7" t="s">
        <v>46</v>
      </c>
      <c r="D161" s="150">
        <v>0.1</v>
      </c>
      <c r="E161" s="45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5.75">
      <c r="A164" s="14"/>
      <c r="B164" s="168" t="s">
        <v>147</v>
      </c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14"/>
      <c r="B165" s="14" t="s">
        <v>211</v>
      </c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4"/>
      <c r="B166" s="14" t="s">
        <v>120</v>
      </c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14"/>
      <c r="B167" s="14" t="s">
        <v>49</v>
      </c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14"/>
      <c r="B168" s="14" t="s">
        <v>121</v>
      </c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4"/>
      <c r="B169" s="14" t="s">
        <v>50</v>
      </c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14"/>
      <c r="B170" s="14" t="s">
        <v>212</v>
      </c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4" t="s">
        <v>213</v>
      </c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4" t="s">
        <v>142</v>
      </c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14"/>
      <c r="B174" s="14" t="s">
        <v>158</v>
      </c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14"/>
      <c r="B175" s="14" t="s">
        <v>159</v>
      </c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5.75">
      <c r="A177" s="14"/>
      <c r="B177" s="14"/>
      <c r="C177" s="6" t="s">
        <v>58</v>
      </c>
      <c r="D177" s="305" t="s">
        <v>52</v>
      </c>
      <c r="E177" s="305"/>
      <c r="F177" s="305"/>
      <c r="G177" s="305"/>
      <c r="H177" s="305"/>
      <c r="I177" s="14"/>
      <c r="J177" s="14"/>
    </row>
    <row r="178" spans="1:10" ht="12.75">
      <c r="A178" s="14"/>
      <c r="B178" s="14"/>
      <c r="C178" s="4"/>
      <c r="D178" s="26" t="s">
        <v>35</v>
      </c>
      <c r="E178" s="22"/>
      <c r="F178" s="27" t="s">
        <v>36</v>
      </c>
      <c r="G178" s="22"/>
      <c r="H178" s="28" t="s">
        <v>37</v>
      </c>
      <c r="I178" s="14"/>
      <c r="J178" s="190" t="s">
        <v>22</v>
      </c>
    </row>
    <row r="179" spans="1:10" ht="12.75">
      <c r="A179" s="14"/>
      <c r="B179" s="14"/>
      <c r="C179" s="38" t="s">
        <v>57</v>
      </c>
      <c r="D179" s="151">
        <v>0.75</v>
      </c>
      <c r="E179" s="25"/>
      <c r="F179" s="152"/>
      <c r="G179" s="25"/>
      <c r="H179" s="153"/>
      <c r="I179" s="14"/>
      <c r="J179" s="191">
        <v>0</v>
      </c>
    </row>
    <row r="180" spans="1:10" ht="12.75">
      <c r="A180" s="14"/>
      <c r="B180" s="14"/>
      <c r="C180" s="38" t="s">
        <v>53</v>
      </c>
      <c r="D180" s="151">
        <v>0.25</v>
      </c>
      <c r="E180" s="25"/>
      <c r="F180" s="152"/>
      <c r="G180" s="25"/>
      <c r="H180" s="153"/>
      <c r="I180" s="14"/>
      <c r="J180" s="191">
        <v>0.1</v>
      </c>
    </row>
    <row r="181" spans="1:10" ht="12.75">
      <c r="A181" s="14"/>
      <c r="B181" s="14"/>
      <c r="C181" s="38" t="s">
        <v>54</v>
      </c>
      <c r="D181" s="151"/>
      <c r="E181" s="25"/>
      <c r="F181" s="152"/>
      <c r="G181" s="25"/>
      <c r="H181" s="153"/>
      <c r="I181" s="14"/>
      <c r="J181" s="191">
        <v>0.2</v>
      </c>
    </row>
    <row r="182" spans="1:10" ht="12.75">
      <c r="A182" s="14"/>
      <c r="B182" s="14"/>
      <c r="C182" s="38" t="s">
        <v>55</v>
      </c>
      <c r="D182" s="151"/>
      <c r="E182" s="25"/>
      <c r="F182" s="152"/>
      <c r="G182" s="25"/>
      <c r="H182" s="153"/>
      <c r="I182" s="14"/>
      <c r="J182" s="191">
        <v>0.25</v>
      </c>
    </row>
    <row r="183" spans="1:10" ht="12.75">
      <c r="A183" s="14"/>
      <c r="B183" s="14"/>
      <c r="C183" s="38" t="s">
        <v>56</v>
      </c>
      <c r="D183" s="151"/>
      <c r="E183" s="25"/>
      <c r="F183" s="152"/>
      <c r="G183" s="25"/>
      <c r="H183" s="153"/>
      <c r="I183" s="14"/>
      <c r="J183" s="191">
        <v>0.3</v>
      </c>
    </row>
    <row r="184" spans="1:10" ht="12.75">
      <c r="A184" s="14"/>
      <c r="B184" s="14"/>
      <c r="C184" s="4"/>
      <c r="D184" s="39"/>
      <c r="E184" s="25"/>
      <c r="F184" s="41"/>
      <c r="G184" s="25"/>
      <c r="H184" s="40"/>
      <c r="I184" s="14"/>
      <c r="J184" s="14"/>
    </row>
    <row r="185" spans="1:10" ht="12.75">
      <c r="A185" s="14"/>
      <c r="B185" s="14"/>
      <c r="C185" s="38" t="s">
        <v>122</v>
      </c>
      <c r="D185" s="42">
        <f>SUM(D179:D183)</f>
        <v>1</v>
      </c>
      <c r="E185" s="25"/>
      <c r="F185" s="42">
        <f>SUM(F179:F183)</f>
        <v>0</v>
      </c>
      <c r="G185" s="25"/>
      <c r="H185" s="43">
        <f>SUM(H179:H183)</f>
        <v>0</v>
      </c>
      <c r="I185" s="14"/>
      <c r="J185" s="14"/>
    </row>
    <row r="186" spans="1:10" ht="12.75">
      <c r="A186" s="14"/>
      <c r="B186" s="14"/>
      <c r="C186" s="4"/>
      <c r="D186" s="39"/>
      <c r="E186" s="25"/>
      <c r="F186" s="41"/>
      <c r="G186" s="25"/>
      <c r="H186" s="40"/>
      <c r="I186" s="14"/>
      <c r="J186" s="14"/>
    </row>
    <row r="187" spans="1:10" ht="12.75">
      <c r="A187" s="14"/>
      <c r="B187" s="14"/>
      <c r="C187" s="44" t="s">
        <v>59</v>
      </c>
      <c r="D187" s="138">
        <f>(D179*$J$179)+(D180*$J$180)+(D181*$J$181)+(D182*$J$182)+(D183*$J$183)</f>
        <v>0.025</v>
      </c>
      <c r="E187" s="13"/>
      <c r="F187" s="138">
        <f>(F179*$J$179)+(F180*$J$180)+(F181*$J$181)+(F182*$J$182)+(F183*$J$183)</f>
        <v>0</v>
      </c>
      <c r="G187" s="13"/>
      <c r="H187" s="139">
        <f>(H179*$J$179)+(H180*$J$180)+(H181*$J$181)+(H182*$J$182)+(H183*$J$183)</f>
        <v>0</v>
      </c>
      <c r="I187" s="14"/>
      <c r="J187" s="14"/>
    </row>
    <row r="188" spans="1:10" ht="12.75">
      <c r="A188" s="14"/>
      <c r="B188" s="14"/>
      <c r="C188" s="60"/>
      <c r="D188" s="14"/>
      <c r="E188" s="14"/>
      <c r="F188" s="14"/>
      <c r="G188" s="14"/>
      <c r="H188" s="14"/>
      <c r="I188" s="14"/>
      <c r="J188" s="14"/>
    </row>
    <row r="189" spans="1:10" ht="12.75">
      <c r="A189" s="14"/>
      <c r="B189" s="63" t="s">
        <v>220</v>
      </c>
      <c r="C189" s="60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5.75">
      <c r="A193" s="14"/>
      <c r="B193" s="168" t="s">
        <v>148</v>
      </c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14"/>
      <c r="B194" s="14" t="s">
        <v>214</v>
      </c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14"/>
      <c r="B195" s="14" t="s">
        <v>160</v>
      </c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14"/>
      <c r="B196" s="14" t="s">
        <v>161</v>
      </c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14"/>
      <c r="B197" s="14" t="s">
        <v>179</v>
      </c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4"/>
      <c r="B198" s="14" t="s">
        <v>178</v>
      </c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9"/>
    </row>
    <row r="200" spans="1:10" ht="15.75">
      <c r="A200" s="14"/>
      <c r="B200" s="14"/>
      <c r="C200" s="6" t="s">
        <v>61</v>
      </c>
      <c r="D200" s="6" t="s">
        <v>62</v>
      </c>
      <c r="E200" s="14"/>
      <c r="F200" s="14"/>
      <c r="G200" s="14"/>
      <c r="H200" s="14"/>
      <c r="I200" s="19"/>
      <c r="J200" s="19"/>
    </row>
    <row r="201" spans="1:10" ht="25.5">
      <c r="A201" s="14"/>
      <c r="B201" s="14"/>
      <c r="C201" s="4"/>
      <c r="D201" s="105" t="s">
        <v>5</v>
      </c>
      <c r="E201" s="14"/>
      <c r="F201" s="118">
        <f>D39</f>
        <v>5300</v>
      </c>
      <c r="G201" s="14"/>
      <c r="H201" s="14"/>
      <c r="I201" s="19"/>
      <c r="J201" s="19"/>
    </row>
    <row r="202" spans="1:10" ht="12.75">
      <c r="A202" s="14"/>
      <c r="B202" s="14"/>
      <c r="C202" s="44" t="s">
        <v>35</v>
      </c>
      <c r="D202" s="154">
        <v>1</v>
      </c>
      <c r="E202" s="92" t="s">
        <v>123</v>
      </c>
      <c r="F202" s="79">
        <f>$D$39*D202</f>
        <v>5300</v>
      </c>
      <c r="G202" s="14"/>
      <c r="H202" s="14"/>
      <c r="I202" s="19"/>
      <c r="J202" s="19"/>
    </row>
    <row r="203" spans="1:10" ht="12.75">
      <c r="A203" s="14"/>
      <c r="B203" s="14"/>
      <c r="C203" s="44" t="s">
        <v>36</v>
      </c>
      <c r="D203" s="154"/>
      <c r="E203" s="92" t="s">
        <v>123</v>
      </c>
      <c r="F203" s="79">
        <f>$D$39*D203</f>
        <v>0</v>
      </c>
      <c r="G203" s="14"/>
      <c r="H203" s="14"/>
      <c r="I203" s="14"/>
      <c r="J203" s="14"/>
    </row>
    <row r="204" spans="1:10" ht="12.75">
      <c r="A204" s="14"/>
      <c r="B204" s="14"/>
      <c r="C204" s="44" t="s">
        <v>37</v>
      </c>
      <c r="D204" s="154"/>
      <c r="E204" s="92" t="s">
        <v>123</v>
      </c>
      <c r="F204" s="79">
        <f>$D$39*D204</f>
        <v>0</v>
      </c>
      <c r="G204" s="14"/>
      <c r="H204" s="14"/>
      <c r="I204" s="14"/>
      <c r="J204" s="14"/>
    </row>
    <row r="205" spans="1:10" ht="12.75">
      <c r="A205" s="14"/>
      <c r="B205" s="14"/>
      <c r="C205" s="44"/>
      <c r="D205" s="51"/>
      <c r="E205" s="14"/>
      <c r="F205" s="4"/>
      <c r="G205" s="14"/>
      <c r="H205" s="14"/>
      <c r="I205" s="14"/>
      <c r="J205" s="19"/>
    </row>
    <row r="206" spans="1:10" ht="12.75">
      <c r="A206" s="14"/>
      <c r="B206" s="14"/>
      <c r="C206" s="46" t="s">
        <v>63</v>
      </c>
      <c r="D206" s="47">
        <f>SUM(D202:D204)</f>
        <v>1</v>
      </c>
      <c r="E206" s="92" t="s">
        <v>123</v>
      </c>
      <c r="F206" s="79">
        <f>SUM(F202:F204)</f>
        <v>5300</v>
      </c>
      <c r="G206" s="98" t="s">
        <v>67</v>
      </c>
      <c r="H206" s="14"/>
      <c r="I206" s="14"/>
      <c r="J206" s="19"/>
    </row>
    <row r="207" spans="1:10" ht="12.75">
      <c r="A207" s="14"/>
      <c r="B207" s="14"/>
      <c r="C207" s="72"/>
      <c r="D207" s="45"/>
      <c r="E207" s="14"/>
      <c r="F207" s="14"/>
      <c r="G207" s="14"/>
      <c r="H207" s="14"/>
      <c r="I207" s="14"/>
      <c r="J207" s="19"/>
    </row>
    <row r="208" spans="1:10" ht="12.75">
      <c r="A208" s="14"/>
      <c r="B208" s="14"/>
      <c r="C208" s="14"/>
      <c r="D208" s="31"/>
      <c r="E208" s="14"/>
      <c r="F208" s="14"/>
      <c r="G208" s="14"/>
      <c r="H208" s="14"/>
      <c r="I208" s="14"/>
      <c r="J208" s="14"/>
    </row>
    <row r="209" spans="1:10" ht="25.5">
      <c r="A209" s="14"/>
      <c r="B209" s="14"/>
      <c r="D209" s="105" t="s">
        <v>16</v>
      </c>
      <c r="E209" s="14"/>
      <c r="F209" s="119">
        <f>D51</f>
        <v>1500</v>
      </c>
      <c r="G209" s="14"/>
      <c r="H209" s="14"/>
      <c r="I209" s="14"/>
      <c r="J209" s="14"/>
    </row>
    <row r="210" spans="1:10" ht="12.75">
      <c r="A210" s="14"/>
      <c r="B210" s="14"/>
      <c r="C210" s="44" t="s">
        <v>35</v>
      </c>
      <c r="D210" s="154">
        <v>1</v>
      </c>
      <c r="E210" s="92" t="s">
        <v>123</v>
      </c>
      <c r="F210" s="79">
        <f>$D$51*D210</f>
        <v>1500</v>
      </c>
      <c r="G210" s="14"/>
      <c r="H210" s="14"/>
      <c r="I210" s="14"/>
      <c r="J210" s="14"/>
    </row>
    <row r="211" spans="1:10" ht="12.75">
      <c r="A211" s="14"/>
      <c r="B211" s="14"/>
      <c r="C211" s="44" t="s">
        <v>36</v>
      </c>
      <c r="D211" s="154"/>
      <c r="E211" s="92" t="s">
        <v>123</v>
      </c>
      <c r="F211" s="79">
        <f>$D$51*D211</f>
        <v>0</v>
      </c>
      <c r="G211" s="14"/>
      <c r="H211" s="14"/>
      <c r="I211" s="14"/>
      <c r="J211" s="14"/>
    </row>
    <row r="212" spans="1:10" ht="12.75">
      <c r="A212" s="14"/>
      <c r="B212" s="14"/>
      <c r="C212" s="44" t="s">
        <v>37</v>
      </c>
      <c r="D212" s="154"/>
      <c r="E212" s="92" t="s">
        <v>123</v>
      </c>
      <c r="F212" s="79">
        <f>$D$51*D212</f>
        <v>0</v>
      </c>
      <c r="G212" s="14"/>
      <c r="H212" s="14"/>
      <c r="I212" s="14"/>
      <c r="J212" s="14"/>
    </row>
    <row r="213" spans="1:10" ht="12.75">
      <c r="A213" s="14"/>
      <c r="B213" s="14"/>
      <c r="C213" s="44"/>
      <c r="D213" s="51"/>
      <c r="E213" s="14"/>
      <c r="F213" s="4"/>
      <c r="G213" s="14"/>
      <c r="H213" s="14"/>
      <c r="I213" s="14"/>
      <c r="J213" s="14"/>
    </row>
    <row r="214" spans="1:10" ht="12.75">
      <c r="A214" s="14"/>
      <c r="B214" s="14"/>
      <c r="C214" s="46" t="s">
        <v>63</v>
      </c>
      <c r="D214" s="47">
        <f>SUM(D210:D212)</f>
        <v>1</v>
      </c>
      <c r="E214" s="92" t="s">
        <v>123</v>
      </c>
      <c r="F214" s="79">
        <f>SUM(F210:F212)</f>
        <v>1500</v>
      </c>
      <c r="G214" s="98" t="s">
        <v>68</v>
      </c>
      <c r="H214" s="14"/>
      <c r="I214" s="14"/>
      <c r="J214" s="14"/>
    </row>
    <row r="215" spans="1:10" ht="12.75">
      <c r="A215" s="14"/>
      <c r="B215" s="14"/>
      <c r="C215" s="72"/>
      <c r="D215" s="45"/>
      <c r="E215" s="14"/>
      <c r="F215" s="14"/>
      <c r="G215" s="14"/>
      <c r="H215" s="14"/>
      <c r="I215" s="14"/>
      <c r="J215" s="14"/>
    </row>
    <row r="216" spans="1:10" ht="12.75">
      <c r="A216" s="14"/>
      <c r="B216" s="14"/>
      <c r="C216" s="14"/>
      <c r="D216" s="31"/>
      <c r="E216" s="14"/>
      <c r="F216" s="14"/>
      <c r="G216" s="14"/>
      <c r="H216" s="14"/>
      <c r="I216" s="14"/>
      <c r="J216" s="14"/>
    </row>
    <row r="217" spans="1:10" ht="25.5">
      <c r="A217" s="14"/>
      <c r="B217" s="14"/>
      <c r="D217" s="105" t="s">
        <v>60</v>
      </c>
      <c r="E217" s="14"/>
      <c r="F217" s="119">
        <f>D73</f>
        <v>7150</v>
      </c>
      <c r="G217" s="14"/>
      <c r="H217" s="14"/>
      <c r="I217" s="14"/>
      <c r="J217" s="14"/>
    </row>
    <row r="218" spans="1:10" ht="12.75">
      <c r="A218" s="14"/>
      <c r="B218" s="14"/>
      <c r="C218" s="44" t="s">
        <v>35</v>
      </c>
      <c r="D218" s="154">
        <v>1</v>
      </c>
      <c r="E218" s="92" t="s">
        <v>123</v>
      </c>
      <c r="F218" s="79">
        <f>$D$73*D218</f>
        <v>7150</v>
      </c>
      <c r="G218" s="14"/>
      <c r="H218" s="14"/>
      <c r="I218" s="14"/>
      <c r="J218" s="14"/>
    </row>
    <row r="219" spans="1:10" ht="12.75">
      <c r="A219" s="14"/>
      <c r="B219" s="14"/>
      <c r="C219" s="44" t="s">
        <v>36</v>
      </c>
      <c r="D219" s="154"/>
      <c r="E219" s="92" t="s">
        <v>123</v>
      </c>
      <c r="F219" s="79">
        <f>$D$73*D219</f>
        <v>0</v>
      </c>
      <c r="G219" s="14"/>
      <c r="H219" s="14"/>
      <c r="I219" s="14"/>
      <c r="J219" s="14"/>
    </row>
    <row r="220" spans="1:10" ht="12.75">
      <c r="A220" s="14"/>
      <c r="B220" s="14"/>
      <c r="C220" s="44" t="s">
        <v>37</v>
      </c>
      <c r="D220" s="154"/>
      <c r="E220" s="92" t="s">
        <v>123</v>
      </c>
      <c r="F220" s="79">
        <f>$D$73*D220</f>
        <v>0</v>
      </c>
      <c r="G220" s="14"/>
      <c r="H220" s="14"/>
      <c r="I220" s="14"/>
      <c r="J220" s="14"/>
    </row>
    <row r="221" spans="1:10" ht="12.75">
      <c r="A221" s="14"/>
      <c r="B221" s="14"/>
      <c r="C221" s="44"/>
      <c r="D221" s="51"/>
      <c r="E221" s="14"/>
      <c r="F221" s="4"/>
      <c r="G221" s="14"/>
      <c r="H221" s="14"/>
      <c r="I221" s="14"/>
      <c r="J221" s="14"/>
    </row>
    <row r="222" spans="1:10" ht="12.75">
      <c r="A222" s="14"/>
      <c r="B222" s="14"/>
      <c r="C222" s="46" t="s">
        <v>63</v>
      </c>
      <c r="D222" s="47">
        <f>SUM(D218:D220)</f>
        <v>1</v>
      </c>
      <c r="E222" s="92" t="s">
        <v>123</v>
      </c>
      <c r="F222" s="79">
        <f>SUM(F218:F220)</f>
        <v>7150</v>
      </c>
      <c r="G222" s="98" t="s">
        <v>69</v>
      </c>
      <c r="H222" s="14"/>
      <c r="I222" s="14"/>
      <c r="J222" s="14"/>
    </row>
    <row r="223" spans="1:10" ht="12.75">
      <c r="A223" s="14"/>
      <c r="B223" s="14"/>
      <c r="C223" s="72"/>
      <c r="D223" s="45"/>
      <c r="E223" s="14"/>
      <c r="F223" s="14"/>
      <c r="G223" s="14"/>
      <c r="H223" s="14"/>
      <c r="I223" s="14"/>
      <c r="J223" s="14"/>
    </row>
    <row r="224" spans="1:10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14"/>
      <c r="B225" s="14"/>
      <c r="C225" s="14"/>
      <c r="D225" s="49" t="s">
        <v>65</v>
      </c>
      <c r="E225" s="14"/>
      <c r="F225" s="14"/>
      <c r="G225" s="14"/>
      <c r="H225" s="14"/>
      <c r="I225" s="14"/>
      <c r="J225" s="14"/>
    </row>
    <row r="226" spans="1:10" ht="25.5">
      <c r="A226" s="14"/>
      <c r="B226" s="14"/>
      <c r="C226" s="14"/>
      <c r="D226" s="50" t="s">
        <v>66</v>
      </c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73" t="s">
        <v>35</v>
      </c>
      <c r="D227" s="125">
        <f>F202+F210+F218</f>
        <v>13950</v>
      </c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73" t="s">
        <v>36</v>
      </c>
      <c r="D228" s="125">
        <f>F203+F211+F219</f>
        <v>0</v>
      </c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73" t="s">
        <v>37</v>
      </c>
      <c r="D229" s="125">
        <f>F204+F212+F220</f>
        <v>0</v>
      </c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74" t="s">
        <v>70</v>
      </c>
      <c r="D231" s="84">
        <f>SUM(D227:D229)</f>
        <v>13950</v>
      </c>
      <c r="E231" s="14"/>
      <c r="G231" s="60" t="s">
        <v>90</v>
      </c>
      <c r="H231" s="99">
        <f>D75</f>
        <v>13950</v>
      </c>
      <c r="I231" s="14" t="s">
        <v>124</v>
      </c>
      <c r="J231" s="14"/>
    </row>
    <row r="232" spans="1:10" ht="12.75">
      <c r="A232" s="14"/>
      <c r="B232" s="14"/>
      <c r="C232" s="74"/>
      <c r="D232" s="19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74"/>
      <c r="D233" s="19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</row>
    <row r="237" spans="1:10" ht="15.75">
      <c r="A237" s="192"/>
      <c r="B237" s="193" t="s">
        <v>149</v>
      </c>
      <c r="C237" s="192"/>
      <c r="D237" s="192"/>
      <c r="E237" s="192"/>
      <c r="F237" s="192"/>
      <c r="G237" s="192"/>
      <c r="H237" s="192"/>
      <c r="I237" s="192"/>
      <c r="J237" s="192"/>
    </row>
    <row r="238" spans="1:10" ht="12.75">
      <c r="A238" s="192"/>
      <c r="B238" s="194" t="s">
        <v>71</v>
      </c>
      <c r="C238" s="192"/>
      <c r="D238" s="192"/>
      <c r="E238" s="192"/>
      <c r="F238" s="192"/>
      <c r="G238" s="192"/>
      <c r="H238" s="192"/>
      <c r="I238" s="192"/>
      <c r="J238" s="192"/>
    </row>
    <row r="239" spans="1:10" ht="12.75">
      <c r="A239" s="192"/>
      <c r="B239" s="195" t="s">
        <v>83</v>
      </c>
      <c r="C239" s="192"/>
      <c r="D239" s="192"/>
      <c r="E239" s="192"/>
      <c r="F239" s="192"/>
      <c r="G239" s="192"/>
      <c r="H239" s="192"/>
      <c r="I239" s="192"/>
      <c r="J239" s="192"/>
    </row>
    <row r="240" spans="1:10" ht="12.75">
      <c r="A240" s="192"/>
      <c r="B240" s="195" t="s">
        <v>84</v>
      </c>
      <c r="C240" s="192"/>
      <c r="D240" s="192"/>
      <c r="E240" s="192"/>
      <c r="F240" s="192"/>
      <c r="G240" s="192"/>
      <c r="H240" s="192"/>
      <c r="I240" s="192"/>
      <c r="J240" s="192"/>
    </row>
    <row r="241" spans="1:10" ht="12.75">
      <c r="A241" s="192"/>
      <c r="B241" s="195" t="s">
        <v>162</v>
      </c>
      <c r="C241" s="192"/>
      <c r="D241" s="192"/>
      <c r="E241" s="192"/>
      <c r="F241" s="192"/>
      <c r="G241" s="192"/>
      <c r="H241" s="192"/>
      <c r="I241" s="192"/>
      <c r="J241" s="192"/>
    </row>
    <row r="242" spans="1:10" ht="12.75">
      <c r="A242" s="192"/>
      <c r="B242" s="195" t="s">
        <v>163</v>
      </c>
      <c r="C242" s="192"/>
      <c r="D242" s="192"/>
      <c r="E242" s="192"/>
      <c r="F242" s="192"/>
      <c r="G242" s="192"/>
      <c r="H242" s="192"/>
      <c r="I242" s="192"/>
      <c r="J242" s="192"/>
    </row>
    <row r="243" spans="1:10" ht="12.75">
      <c r="A243" s="192"/>
      <c r="B243" s="192"/>
      <c r="C243" s="192"/>
      <c r="D243" s="200"/>
      <c r="E243" s="192"/>
      <c r="F243" s="192"/>
      <c r="G243" s="192"/>
      <c r="H243" s="192"/>
      <c r="I243" s="200"/>
      <c r="J243" s="192"/>
    </row>
    <row r="244" spans="1:10" ht="15.75">
      <c r="A244" s="192"/>
      <c r="B244" s="204"/>
      <c r="C244" s="77" t="s">
        <v>82</v>
      </c>
      <c r="D244" s="14"/>
      <c r="E244" s="33"/>
      <c r="F244" s="33"/>
      <c r="G244" s="33"/>
      <c r="H244" s="33"/>
      <c r="I244" s="35"/>
      <c r="J244" s="192"/>
    </row>
    <row r="245" spans="1:10" ht="12.75">
      <c r="A245" s="192"/>
      <c r="B245" s="192"/>
      <c r="C245" s="13"/>
      <c r="D245" s="76" t="s">
        <v>35</v>
      </c>
      <c r="E245" s="75"/>
      <c r="F245" s="76" t="s">
        <v>36</v>
      </c>
      <c r="G245" s="75"/>
      <c r="H245" s="76" t="s">
        <v>37</v>
      </c>
      <c r="I245" s="36"/>
      <c r="J245" s="192"/>
    </row>
    <row r="246" spans="1:10" ht="12.75">
      <c r="A246" s="192"/>
      <c r="B246" s="192"/>
      <c r="C246" s="80" t="s">
        <v>64</v>
      </c>
      <c r="D246" s="18">
        <f>D227</f>
        <v>13950</v>
      </c>
      <c r="E246" s="57"/>
      <c r="F246" s="17">
        <f>D228</f>
        <v>0</v>
      </c>
      <c r="G246" s="57"/>
      <c r="H246" s="17">
        <f>D229</f>
        <v>0</v>
      </c>
      <c r="I246" s="57"/>
      <c r="J246" s="192"/>
    </row>
    <row r="247" spans="1:10" ht="12.75">
      <c r="A247" s="192"/>
      <c r="B247" s="196"/>
      <c r="C247" s="97" t="s">
        <v>135</v>
      </c>
      <c r="D247" s="19">
        <f>D134</f>
        <v>85</v>
      </c>
      <c r="E247" s="57" t="s">
        <v>86</v>
      </c>
      <c r="F247" s="19">
        <f>F134</f>
        <v>0</v>
      </c>
      <c r="G247" s="57" t="s">
        <v>86</v>
      </c>
      <c r="H247" s="19">
        <f>H134</f>
        <v>0</v>
      </c>
      <c r="I247" s="57" t="s">
        <v>86</v>
      </c>
      <c r="J247" s="192"/>
    </row>
    <row r="248" spans="1:10" ht="12.75">
      <c r="A248" s="192"/>
      <c r="B248" s="192"/>
      <c r="C248" s="81" t="s">
        <v>91</v>
      </c>
      <c r="D248" s="17">
        <f>D246/D247</f>
        <v>164.11764705882354</v>
      </c>
      <c r="E248" s="57" t="s">
        <v>85</v>
      </c>
      <c r="F248" s="17" t="e">
        <f>F246/F247</f>
        <v>#DIV/0!</v>
      </c>
      <c r="G248" s="57" t="s">
        <v>85</v>
      </c>
      <c r="H248" s="17" t="e">
        <f>H246/H247</f>
        <v>#DIV/0!</v>
      </c>
      <c r="I248" s="57" t="s">
        <v>85</v>
      </c>
      <c r="J248" s="192"/>
    </row>
    <row r="249" spans="1:10" ht="12.75">
      <c r="A249" s="192"/>
      <c r="B249" s="192"/>
      <c r="C249" s="83" t="s">
        <v>180</v>
      </c>
      <c r="D249" s="155">
        <f>SUM(D98+D105+D112)</f>
        <v>40</v>
      </c>
      <c r="E249" s="36" t="s">
        <v>85</v>
      </c>
      <c r="F249" s="155">
        <f>SUM(F98+F105+F112)</f>
        <v>0</v>
      </c>
      <c r="G249" s="36" t="s">
        <v>85</v>
      </c>
      <c r="H249" s="156">
        <f>SUM(H98+H105+H112)</f>
        <v>0</v>
      </c>
      <c r="I249" s="36" t="s">
        <v>85</v>
      </c>
      <c r="J249" s="192"/>
    </row>
    <row r="250" spans="1:10" ht="12.75">
      <c r="A250" s="192"/>
      <c r="B250" s="192"/>
      <c r="C250" s="106" t="s">
        <v>125</v>
      </c>
      <c r="D250" s="157">
        <f>SUM(D248:D249)</f>
        <v>204.11764705882354</v>
      </c>
      <c r="E250" s="57" t="s">
        <v>85</v>
      </c>
      <c r="F250" s="157" t="e">
        <f>SUM(F248:F249)</f>
        <v>#DIV/0!</v>
      </c>
      <c r="G250" s="57" t="s">
        <v>85</v>
      </c>
      <c r="H250" s="158" t="e">
        <f>SUM(H248:H249)</f>
        <v>#DIV/0!</v>
      </c>
      <c r="I250" s="57" t="s">
        <v>85</v>
      </c>
      <c r="J250" s="192"/>
    </row>
    <row r="251" spans="1:10" ht="12.75">
      <c r="A251" s="192"/>
      <c r="B251" s="192"/>
      <c r="C251" s="82"/>
      <c r="D251" s="19"/>
      <c r="E251" s="57"/>
      <c r="F251" s="19"/>
      <c r="G251" s="57"/>
      <c r="H251" s="19"/>
      <c r="I251" s="57"/>
      <c r="J251" s="192"/>
    </row>
    <row r="252" spans="1:10" ht="12.75">
      <c r="A252" s="192"/>
      <c r="B252" s="192"/>
      <c r="C252" s="83" t="s">
        <v>72</v>
      </c>
      <c r="D252" s="159">
        <f>D143</f>
        <v>40</v>
      </c>
      <c r="E252" s="36" t="s">
        <v>85</v>
      </c>
      <c r="F252" s="159">
        <f>F143</f>
        <v>0</v>
      </c>
      <c r="G252" s="36" t="s">
        <v>85</v>
      </c>
      <c r="H252" s="159">
        <f>H143</f>
        <v>0</v>
      </c>
      <c r="I252" s="36" t="s">
        <v>85</v>
      </c>
      <c r="J252" s="192"/>
    </row>
    <row r="253" spans="1:10" ht="12.75">
      <c r="A253" s="192"/>
      <c r="B253" s="192"/>
      <c r="C253" s="106" t="s">
        <v>126</v>
      </c>
      <c r="D253" s="157">
        <f>D250+D252</f>
        <v>244.11764705882354</v>
      </c>
      <c r="E253" s="57" t="s">
        <v>85</v>
      </c>
      <c r="F253" s="157" t="e">
        <f>F250+F252</f>
        <v>#DIV/0!</v>
      </c>
      <c r="G253" s="57" t="s">
        <v>85</v>
      </c>
      <c r="H253" s="157" t="e">
        <f>H250+H252</f>
        <v>#DIV/0!</v>
      </c>
      <c r="I253" s="57" t="s">
        <v>85</v>
      </c>
      <c r="J253" s="192"/>
    </row>
    <row r="254" spans="1:10" ht="12.75">
      <c r="A254" s="192"/>
      <c r="B254" s="192"/>
      <c r="C254" s="82"/>
      <c r="D254" s="17"/>
      <c r="E254" s="57"/>
      <c r="F254" s="17"/>
      <c r="G254" s="57"/>
      <c r="H254" s="17"/>
      <c r="I254" s="57"/>
      <c r="J254" s="192"/>
    </row>
    <row r="255" spans="1:10" ht="12.75">
      <c r="A255" s="192"/>
      <c r="B255" s="192"/>
      <c r="C255" s="85" t="s">
        <v>127</v>
      </c>
      <c r="D255" s="160">
        <f>D187</f>
        <v>0.025</v>
      </c>
      <c r="E255" s="161"/>
      <c r="F255" s="162">
        <f>F187</f>
        <v>0</v>
      </c>
      <c r="G255" s="161"/>
      <c r="H255" s="162">
        <f>H187</f>
        <v>0</v>
      </c>
      <c r="I255" s="161"/>
      <c r="J255" s="192"/>
    </row>
    <row r="256" spans="1:10" ht="12.75">
      <c r="A256" s="192"/>
      <c r="B256" s="192"/>
      <c r="C256" s="83" t="s">
        <v>94</v>
      </c>
      <c r="D256" s="155">
        <f>D253/(1-D187)-D253</f>
        <v>6.259426847662155</v>
      </c>
      <c r="E256" s="36"/>
      <c r="F256" s="163" t="e">
        <f>F253/(1-F187)-F253</f>
        <v>#DIV/0!</v>
      </c>
      <c r="G256" s="36"/>
      <c r="H256" s="163" t="e">
        <f>H253/(1-H187)-H253</f>
        <v>#DIV/0!</v>
      </c>
      <c r="I256" s="36"/>
      <c r="J256" s="199"/>
    </row>
    <row r="257" spans="1:10" ht="12.75">
      <c r="A257" s="192"/>
      <c r="B257" s="192"/>
      <c r="C257" s="106" t="s">
        <v>128</v>
      </c>
      <c r="D257" s="17">
        <f>D253+D256</f>
        <v>250.3770739064857</v>
      </c>
      <c r="E257" s="57" t="s">
        <v>85</v>
      </c>
      <c r="F257" s="17" t="e">
        <f>F253+F256</f>
        <v>#DIV/0!</v>
      </c>
      <c r="G257" s="57" t="s">
        <v>85</v>
      </c>
      <c r="H257" s="17" t="e">
        <f>H253+H256</f>
        <v>#DIV/0!</v>
      </c>
      <c r="I257" s="57" t="s">
        <v>85</v>
      </c>
      <c r="J257" s="198"/>
    </row>
    <row r="258" spans="1:10" ht="12.75">
      <c r="A258" s="192"/>
      <c r="B258" s="192"/>
      <c r="C258" s="82"/>
      <c r="D258" s="19"/>
      <c r="E258" s="57"/>
      <c r="F258" s="19"/>
      <c r="G258" s="57"/>
      <c r="H258" s="19"/>
      <c r="I258" s="57"/>
      <c r="J258" s="192"/>
    </row>
    <row r="259" spans="1:10" ht="12.75">
      <c r="A259" s="192"/>
      <c r="B259" s="192"/>
      <c r="C259" s="83" t="s">
        <v>73</v>
      </c>
      <c r="D259" s="155">
        <f>D257*$D$161</f>
        <v>25.03770739064857</v>
      </c>
      <c r="E259" s="36"/>
      <c r="F259" s="155" t="e">
        <f>F257*$D$161</f>
        <v>#DIV/0!</v>
      </c>
      <c r="G259" s="36"/>
      <c r="H259" s="155" t="e">
        <f>H257*$D$161</f>
        <v>#DIV/0!</v>
      </c>
      <c r="I259" s="36"/>
      <c r="J259" s="192"/>
    </row>
    <row r="260" spans="1:10" ht="12.75">
      <c r="A260" s="192"/>
      <c r="B260" s="192"/>
      <c r="C260" s="107" t="s">
        <v>74</v>
      </c>
      <c r="D260" s="140">
        <f>D257+D259</f>
        <v>275.41478129713425</v>
      </c>
      <c r="E260" s="141" t="s">
        <v>85</v>
      </c>
      <c r="F260" s="140" t="e">
        <f>F257+F259</f>
        <v>#DIV/0!</v>
      </c>
      <c r="G260" s="141" t="s">
        <v>85</v>
      </c>
      <c r="H260" s="140" t="e">
        <f>H257+H259</f>
        <v>#DIV/0!</v>
      </c>
      <c r="I260" s="141" t="s">
        <v>85</v>
      </c>
      <c r="J260" s="192"/>
    </row>
    <row r="261" spans="1:10" ht="12.75">
      <c r="A261" s="192"/>
      <c r="B261" s="197"/>
      <c r="C261" s="201"/>
      <c r="D261" s="202"/>
      <c r="E261" s="203"/>
      <c r="F261" s="202"/>
      <c r="G261" s="203"/>
      <c r="H261" s="202"/>
      <c r="I261" s="203"/>
      <c r="J261" s="197"/>
    </row>
    <row r="262" spans="1:10" ht="12.75">
      <c r="A262" s="192"/>
      <c r="B262" s="192"/>
      <c r="C262" s="205" t="s">
        <v>95</v>
      </c>
      <c r="D262" s="164">
        <v>275</v>
      </c>
      <c r="E262" s="165" t="s">
        <v>85</v>
      </c>
      <c r="F262" s="164">
        <v>0</v>
      </c>
      <c r="G262" s="165" t="s">
        <v>85</v>
      </c>
      <c r="H262" s="164">
        <v>0</v>
      </c>
      <c r="I262" s="166" t="s">
        <v>85</v>
      </c>
      <c r="J262" s="192"/>
    </row>
    <row r="263" spans="1:10" ht="12.75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</row>
    <row r="264" spans="1:10" ht="12.75">
      <c r="A264" s="192"/>
      <c r="B264" s="192"/>
      <c r="C264" s="192" t="s">
        <v>177</v>
      </c>
      <c r="D264" s="198">
        <f>H145</f>
        <v>3400</v>
      </c>
      <c r="E264" s="192"/>
      <c r="F264" s="192"/>
      <c r="G264" s="192"/>
      <c r="H264" s="192"/>
      <c r="I264" s="192"/>
      <c r="J264" s="192"/>
    </row>
    <row r="265" spans="1:10" ht="12.75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</row>
    <row r="266" spans="1:10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</row>
    <row r="267" spans="1:10" ht="15.75">
      <c r="A267" s="86"/>
      <c r="B267" s="169" t="s">
        <v>151</v>
      </c>
      <c r="C267" s="86"/>
      <c r="D267" s="86"/>
      <c r="E267" s="86"/>
      <c r="F267" s="86"/>
      <c r="G267" s="86"/>
      <c r="H267" s="86"/>
      <c r="I267" s="86"/>
      <c r="J267" s="86"/>
    </row>
    <row r="268" spans="1:10" ht="12.75">
      <c r="A268" s="86"/>
      <c r="B268" s="86" t="s">
        <v>75</v>
      </c>
      <c r="C268" s="86"/>
      <c r="D268" s="86"/>
      <c r="E268" s="86"/>
      <c r="F268" s="86"/>
      <c r="G268" s="86"/>
      <c r="H268" s="86"/>
      <c r="I268" s="86"/>
      <c r="J268" s="86"/>
    </row>
    <row r="269" spans="1:10" ht="12.75">
      <c r="A269" s="86"/>
      <c r="B269" s="86" t="s">
        <v>143</v>
      </c>
      <c r="C269" s="86"/>
      <c r="D269" s="86"/>
      <c r="E269" s="86"/>
      <c r="F269" s="86"/>
      <c r="G269" s="86"/>
      <c r="H269" s="86"/>
      <c r="I269" s="86"/>
      <c r="J269" s="86"/>
    </row>
    <row r="270" spans="1:10" ht="12.75">
      <c r="A270" s="86"/>
      <c r="B270" s="86" t="s">
        <v>76</v>
      </c>
      <c r="C270" s="86"/>
      <c r="D270" s="86"/>
      <c r="E270" s="86"/>
      <c r="F270" s="86"/>
      <c r="G270" s="86"/>
      <c r="H270" s="86"/>
      <c r="I270" s="86"/>
      <c r="J270" s="86"/>
    </row>
    <row r="271" spans="1:10" ht="12.75">
      <c r="A271" s="86"/>
      <c r="B271" s="86" t="s">
        <v>113</v>
      </c>
      <c r="C271" s="86"/>
      <c r="D271" s="86"/>
      <c r="E271" s="86"/>
      <c r="F271" s="86"/>
      <c r="G271" s="86"/>
      <c r="H271" s="86"/>
      <c r="I271" s="86"/>
      <c r="J271" s="86"/>
    </row>
    <row r="272" spans="1:10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</row>
    <row r="273" spans="1:10" ht="12.75">
      <c r="A273" s="86"/>
      <c r="B273" s="86" t="s">
        <v>216</v>
      </c>
      <c r="C273" s="86"/>
      <c r="D273" s="86"/>
      <c r="E273" s="86"/>
      <c r="F273" s="86"/>
      <c r="G273" s="86"/>
      <c r="H273" s="86"/>
      <c r="I273" s="86"/>
      <c r="J273" s="86"/>
    </row>
    <row r="274" spans="1:10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</row>
    <row r="275" spans="1:10" ht="12.75">
      <c r="A275" s="86"/>
      <c r="B275" s="86"/>
      <c r="C275" s="87" t="s">
        <v>144</v>
      </c>
      <c r="D275" s="33"/>
      <c r="E275" s="33"/>
      <c r="F275" s="33"/>
      <c r="G275" s="33"/>
      <c r="H275" s="33"/>
      <c r="I275" s="109"/>
      <c r="J275" s="86"/>
    </row>
    <row r="276" spans="1:10" ht="15.75">
      <c r="A276" s="86"/>
      <c r="B276" s="86"/>
      <c r="C276" s="56" t="s">
        <v>93</v>
      </c>
      <c r="D276" s="19"/>
      <c r="E276" s="19"/>
      <c r="F276" s="19"/>
      <c r="G276" s="19"/>
      <c r="H276" s="19"/>
      <c r="I276" s="109"/>
      <c r="J276" s="86"/>
    </row>
    <row r="277" spans="1:10" ht="12.75">
      <c r="A277" s="86"/>
      <c r="B277" s="86"/>
      <c r="C277" s="21"/>
      <c r="D277" s="19"/>
      <c r="E277" s="19"/>
      <c r="F277" s="19"/>
      <c r="G277" s="19"/>
      <c r="H277" s="19"/>
      <c r="I277" s="109"/>
      <c r="J277" s="86"/>
    </row>
    <row r="278" spans="1:10" ht="25.5">
      <c r="A278" s="86"/>
      <c r="B278" s="86"/>
      <c r="C278" s="21"/>
      <c r="D278" s="112" t="s">
        <v>78</v>
      </c>
      <c r="E278" s="19"/>
      <c r="F278" s="112" t="s">
        <v>77</v>
      </c>
      <c r="G278" s="19"/>
      <c r="H278" s="108"/>
      <c r="I278" s="110"/>
      <c r="J278" s="86"/>
    </row>
    <row r="279" spans="1:10" ht="12.75">
      <c r="A279" s="86"/>
      <c r="B279" s="86"/>
      <c r="C279" s="58"/>
      <c r="D279" s="62" t="s">
        <v>182</v>
      </c>
      <c r="E279" s="36"/>
      <c r="F279" s="59" t="s">
        <v>181</v>
      </c>
      <c r="G279" s="19"/>
      <c r="H279" s="108"/>
      <c r="I279" s="110"/>
      <c r="J279" s="86"/>
    </row>
    <row r="280" spans="1:10" ht="12.75">
      <c r="A280" s="86"/>
      <c r="B280" s="86"/>
      <c r="C280" s="21"/>
      <c r="D280" s="111"/>
      <c r="E280" s="57"/>
      <c r="F280" s="112"/>
      <c r="G280" s="19"/>
      <c r="H280" s="108"/>
      <c r="I280" s="110"/>
      <c r="J280" s="86"/>
    </row>
    <row r="281" spans="1:10" ht="12.75">
      <c r="A281" s="86"/>
      <c r="B281" s="86"/>
      <c r="C281" s="61" t="s">
        <v>35</v>
      </c>
      <c r="D281" s="20">
        <f>D262</f>
        <v>275</v>
      </c>
      <c r="E281" s="57"/>
      <c r="F281" s="17">
        <f>D281*0.8</f>
        <v>220</v>
      </c>
      <c r="G281" s="19"/>
      <c r="H281" s="108"/>
      <c r="I281" s="109"/>
      <c r="J281" s="86"/>
    </row>
    <row r="282" spans="1:10" ht="12.75">
      <c r="A282" s="86"/>
      <c r="B282" s="86"/>
      <c r="C282" s="61"/>
      <c r="D282" s="21"/>
      <c r="E282" s="57"/>
      <c r="F282" s="19"/>
      <c r="G282" s="19"/>
      <c r="H282" s="108"/>
      <c r="I282" s="109"/>
      <c r="J282" s="86"/>
    </row>
    <row r="283" spans="1:10" ht="12.75">
      <c r="A283" s="86"/>
      <c r="B283" s="86"/>
      <c r="C283" s="61" t="s">
        <v>36</v>
      </c>
      <c r="D283" s="20">
        <f>F262</f>
        <v>0</v>
      </c>
      <c r="E283" s="57"/>
      <c r="F283" s="18">
        <f>D283*0.8</f>
        <v>0</v>
      </c>
      <c r="G283" s="19"/>
      <c r="H283" s="108"/>
      <c r="I283" s="109"/>
      <c r="J283" s="86"/>
    </row>
    <row r="284" spans="1:10" ht="12.75">
      <c r="A284" s="86"/>
      <c r="B284" s="86"/>
      <c r="C284" s="61"/>
      <c r="D284" s="21"/>
      <c r="E284" s="57"/>
      <c r="F284" s="19"/>
      <c r="G284" s="19"/>
      <c r="H284" s="108"/>
      <c r="I284" s="109"/>
      <c r="J284" s="86"/>
    </row>
    <row r="285" spans="1:10" ht="12.75">
      <c r="A285" s="86"/>
      <c r="B285" s="86"/>
      <c r="C285" s="61" t="s">
        <v>37</v>
      </c>
      <c r="D285" s="20">
        <f>H262</f>
        <v>0</v>
      </c>
      <c r="E285" s="57"/>
      <c r="F285" s="18">
        <f>D285*0.8</f>
        <v>0</v>
      </c>
      <c r="G285" s="19"/>
      <c r="H285" s="108"/>
      <c r="I285" s="109"/>
      <c r="J285" s="86"/>
    </row>
    <row r="286" spans="1:10" ht="12.75">
      <c r="A286" s="86"/>
      <c r="B286" s="86"/>
      <c r="C286" s="21"/>
      <c r="D286" s="17"/>
      <c r="E286" s="19"/>
      <c r="F286" s="19"/>
      <c r="G286" s="19"/>
      <c r="H286" s="19"/>
      <c r="I286" s="109"/>
      <c r="J286" s="86"/>
    </row>
    <row r="287" spans="1:10" ht="12.75">
      <c r="A287" s="86"/>
      <c r="B287" s="86"/>
      <c r="C287" s="21"/>
      <c r="D287" s="19"/>
      <c r="E287" s="19"/>
      <c r="F287" s="19"/>
      <c r="G287" s="19"/>
      <c r="H287" s="19"/>
      <c r="I287" s="109"/>
      <c r="J287" s="86"/>
    </row>
    <row r="288" spans="1:10" ht="12.75">
      <c r="A288" s="86"/>
      <c r="B288" s="86"/>
      <c r="C288" s="58" t="s">
        <v>79</v>
      </c>
      <c r="D288" s="31"/>
      <c r="E288" s="31"/>
      <c r="F288" s="31"/>
      <c r="G288" s="31"/>
      <c r="H288" s="31"/>
      <c r="I288" s="109"/>
      <c r="J288" s="86"/>
    </row>
    <row r="289" spans="1:10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</row>
    <row r="290" spans="1:10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</row>
    <row r="291" spans="1:10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</row>
    <row r="292" spans="1:10" ht="12.75">
      <c r="A292" s="86"/>
      <c r="B292" s="86"/>
      <c r="C292" s="87" t="s">
        <v>144</v>
      </c>
      <c r="D292" s="33"/>
      <c r="E292" s="33"/>
      <c r="F292" s="33"/>
      <c r="G292" s="33"/>
      <c r="H292" s="33"/>
      <c r="I292" s="109"/>
      <c r="J292" s="86"/>
    </row>
    <row r="293" spans="1:10" ht="15.75">
      <c r="A293" s="86"/>
      <c r="B293" s="86"/>
      <c r="C293" s="56" t="s">
        <v>92</v>
      </c>
      <c r="D293" s="19"/>
      <c r="E293" s="19"/>
      <c r="F293" s="19"/>
      <c r="G293" s="19"/>
      <c r="H293" s="19"/>
      <c r="I293" s="109"/>
      <c r="J293" s="86"/>
    </row>
    <row r="294" spans="1:10" ht="12.75">
      <c r="A294" s="86"/>
      <c r="B294" s="86"/>
      <c r="C294" s="21"/>
      <c r="D294" s="19"/>
      <c r="E294" s="19"/>
      <c r="F294" s="19"/>
      <c r="G294" s="19"/>
      <c r="H294" s="19"/>
      <c r="I294" s="109"/>
      <c r="J294" s="86"/>
    </row>
    <row r="295" spans="1:10" ht="25.5">
      <c r="A295" s="86"/>
      <c r="B295" s="86"/>
      <c r="C295" s="21"/>
      <c r="D295" s="112" t="s">
        <v>78</v>
      </c>
      <c r="E295" s="19"/>
      <c r="F295" s="112" t="s">
        <v>77</v>
      </c>
      <c r="G295" s="19"/>
      <c r="H295" s="19"/>
      <c r="I295" s="110"/>
      <c r="J295" s="86"/>
    </row>
    <row r="296" spans="1:10" ht="12.75">
      <c r="A296" s="86"/>
      <c r="B296" s="86"/>
      <c r="C296" s="58"/>
      <c r="D296" s="62" t="s">
        <v>181</v>
      </c>
      <c r="E296" s="36"/>
      <c r="F296" s="59" t="s">
        <v>182</v>
      </c>
      <c r="G296" s="19"/>
      <c r="H296" s="19"/>
      <c r="I296" s="110"/>
      <c r="J296" s="86"/>
    </row>
    <row r="297" spans="1:10" ht="12.75">
      <c r="A297" s="86"/>
      <c r="B297" s="86"/>
      <c r="C297" s="21"/>
      <c r="D297" s="111"/>
      <c r="E297" s="57"/>
      <c r="F297" s="112"/>
      <c r="G297" s="19"/>
      <c r="H297" s="19"/>
      <c r="I297" s="110"/>
      <c r="J297" s="86"/>
    </row>
    <row r="298" spans="1:10" ht="12.75">
      <c r="A298" s="86"/>
      <c r="B298" s="86"/>
      <c r="C298" s="21"/>
      <c r="D298" s="111"/>
      <c r="E298" s="57"/>
      <c r="F298" s="112"/>
      <c r="G298" s="19"/>
      <c r="H298" s="19"/>
      <c r="I298" s="110"/>
      <c r="J298" s="86"/>
    </row>
    <row r="299" spans="1:10" ht="12.75">
      <c r="A299" s="86"/>
      <c r="B299" s="86"/>
      <c r="C299" s="61" t="s">
        <v>35</v>
      </c>
      <c r="D299" s="20">
        <f>D262</f>
        <v>275</v>
      </c>
      <c r="E299" s="57"/>
      <c r="F299" s="18">
        <f>D299*0.75</f>
        <v>206.25</v>
      </c>
      <c r="G299" s="19"/>
      <c r="H299" s="19"/>
      <c r="I299" s="109"/>
      <c r="J299" s="86"/>
    </row>
    <row r="300" spans="1:10" ht="12.75">
      <c r="A300" s="86"/>
      <c r="B300" s="86"/>
      <c r="C300" s="61"/>
      <c r="D300" s="21"/>
      <c r="E300" s="57"/>
      <c r="F300" s="19"/>
      <c r="G300" s="19"/>
      <c r="H300" s="19"/>
      <c r="I300" s="109"/>
      <c r="J300" s="86"/>
    </row>
    <row r="301" spans="1:10" ht="12.75">
      <c r="A301" s="86"/>
      <c r="B301" s="86"/>
      <c r="C301" s="61" t="s">
        <v>36</v>
      </c>
      <c r="D301" s="20">
        <f>F262</f>
        <v>0</v>
      </c>
      <c r="E301" s="57"/>
      <c r="F301" s="18">
        <f>D301*0.75</f>
        <v>0</v>
      </c>
      <c r="G301" s="19"/>
      <c r="H301" s="19"/>
      <c r="I301" s="109"/>
      <c r="J301" s="86"/>
    </row>
    <row r="302" spans="1:10" ht="12.75">
      <c r="A302" s="86"/>
      <c r="B302" s="86"/>
      <c r="C302" s="61"/>
      <c r="D302" s="21"/>
      <c r="E302" s="57"/>
      <c r="F302" s="19"/>
      <c r="G302" s="19"/>
      <c r="H302" s="19"/>
      <c r="I302" s="109"/>
      <c r="J302" s="86"/>
    </row>
    <row r="303" spans="1:10" ht="12.75">
      <c r="A303" s="86"/>
      <c r="B303" s="86"/>
      <c r="C303" s="61" t="s">
        <v>37</v>
      </c>
      <c r="D303" s="20">
        <f>H262</f>
        <v>0</v>
      </c>
      <c r="E303" s="57"/>
      <c r="F303" s="18">
        <f>D303*0.75</f>
        <v>0</v>
      </c>
      <c r="G303" s="19"/>
      <c r="H303" s="19"/>
      <c r="I303" s="109"/>
      <c r="J303" s="86"/>
    </row>
    <row r="304" spans="1:10" ht="12.75">
      <c r="A304" s="86"/>
      <c r="B304" s="86"/>
      <c r="C304" s="21"/>
      <c r="D304" s="17"/>
      <c r="E304" s="19"/>
      <c r="F304" s="19"/>
      <c r="G304" s="19"/>
      <c r="H304" s="19"/>
      <c r="I304" s="109"/>
      <c r="J304" s="86"/>
    </row>
    <row r="305" spans="1:10" ht="12.75">
      <c r="A305" s="86"/>
      <c r="B305" s="86"/>
      <c r="C305" s="21"/>
      <c r="D305" s="19"/>
      <c r="E305" s="19"/>
      <c r="F305" s="19"/>
      <c r="G305" s="19"/>
      <c r="H305" s="19"/>
      <c r="I305" s="109"/>
      <c r="J305" s="86"/>
    </row>
    <row r="306" spans="1:10" ht="12.75">
      <c r="A306" s="86"/>
      <c r="B306" s="86"/>
      <c r="C306" s="58" t="s">
        <v>79</v>
      </c>
      <c r="D306" s="31"/>
      <c r="E306" s="31"/>
      <c r="F306" s="31"/>
      <c r="G306" s="31"/>
      <c r="H306" s="31"/>
      <c r="I306" s="109"/>
      <c r="J306" s="86"/>
    </row>
    <row r="307" spans="1:10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</row>
    <row r="308" spans="1:10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</row>
    <row r="309" spans="1:10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5.75">
      <c r="A312" s="14"/>
      <c r="B312" s="168" t="s">
        <v>98</v>
      </c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 t="s">
        <v>112</v>
      </c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 t="s">
        <v>99</v>
      </c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88" t="s">
        <v>249</v>
      </c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 t="s">
        <v>100</v>
      </c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C320" s="14"/>
      <c r="D320" s="14"/>
      <c r="E320" s="14"/>
      <c r="F320" s="14"/>
      <c r="G320" s="14"/>
      <c r="H320" s="14"/>
      <c r="I320" s="14"/>
      <c r="J320" s="14"/>
    </row>
    <row r="321" spans="1:10" ht="15.75">
      <c r="A321" s="14"/>
      <c r="B321" s="64" t="s">
        <v>101</v>
      </c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88" t="s">
        <v>106</v>
      </c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88" t="s">
        <v>107</v>
      </c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 t="s">
        <v>102</v>
      </c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88" t="s">
        <v>164</v>
      </c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 t="s">
        <v>165</v>
      </c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 t="s">
        <v>105</v>
      </c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 t="s">
        <v>145</v>
      </c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 t="s">
        <v>108</v>
      </c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88" t="s">
        <v>103</v>
      </c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 t="s">
        <v>110</v>
      </c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 t="s">
        <v>111</v>
      </c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 t="s">
        <v>109</v>
      </c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 t="s">
        <v>104</v>
      </c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88" t="s">
        <v>251</v>
      </c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 t="s">
        <v>114</v>
      </c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</sheetData>
  <sheetProtection sheet="1"/>
  <mergeCells count="5">
    <mergeCell ref="D177:H177"/>
    <mergeCell ref="D90:H90"/>
    <mergeCell ref="I93:I109"/>
    <mergeCell ref="D132:H132"/>
    <mergeCell ref="D141:H1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L22" sqref="L22"/>
    </sheetView>
  </sheetViews>
  <sheetFormatPr defaultColWidth="9.140625" defaultRowHeight="12.75"/>
  <cols>
    <col min="3" max="3" width="23.140625" style="0" customWidth="1"/>
    <col min="4" max="4" width="20.8515625" style="0" customWidth="1"/>
    <col min="5" max="5" width="22.57421875" style="0" customWidth="1"/>
    <col min="6" max="6" width="6.7109375" style="0" customWidth="1"/>
  </cols>
  <sheetData>
    <row r="1" spans="1:18" ht="15.75">
      <c r="A1" s="168" t="s">
        <v>221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 t="s">
        <v>222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14" t="s">
        <v>245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>
      <c r="A6" s="14" t="s">
        <v>228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4.25">
      <c r="A9" s="14"/>
      <c r="B9" s="14"/>
      <c r="C9" s="174" t="s">
        <v>229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14"/>
      <c r="B11" s="14"/>
      <c r="C11" s="11" t="s">
        <v>223</v>
      </c>
      <c r="D11" s="11" t="s">
        <v>224</v>
      </c>
      <c r="E11" s="11" t="s">
        <v>238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14"/>
      <c r="B12" s="14"/>
      <c r="C12" s="178" t="s">
        <v>225</v>
      </c>
      <c r="D12" s="178" t="s">
        <v>227</v>
      </c>
      <c r="E12" s="178" t="s">
        <v>226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14"/>
      <c r="B13" s="14"/>
      <c r="C13" s="177" t="s">
        <v>230</v>
      </c>
      <c r="D13" s="149"/>
      <c r="E13" s="13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14"/>
      <c r="B14" s="14"/>
      <c r="C14" s="177" t="s">
        <v>231</v>
      </c>
      <c r="D14" s="149"/>
      <c r="E14" s="13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14"/>
      <c r="B15" s="14"/>
      <c r="C15" s="177" t="s">
        <v>232</v>
      </c>
      <c r="D15" s="149"/>
      <c r="E15" s="13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4"/>
      <c r="B16" s="14"/>
      <c r="C16" s="177" t="s">
        <v>233</v>
      </c>
      <c r="D16" s="149"/>
      <c r="E16" s="13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 thickBot="1">
      <c r="A17" s="14"/>
      <c r="B17" s="14"/>
      <c r="C17" s="177" t="s">
        <v>234</v>
      </c>
      <c r="D17" s="175"/>
      <c r="E17" s="17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3.5" thickBot="1">
      <c r="A18" s="14"/>
      <c r="B18" s="14"/>
      <c r="C18" s="30"/>
      <c r="D18" s="182">
        <v>1</v>
      </c>
      <c r="E18" s="179"/>
      <c r="F18" s="63" t="s">
        <v>239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4"/>
      <c r="B20" s="14"/>
      <c r="C20" s="63" t="s">
        <v>236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4"/>
      <c r="B21" s="14"/>
      <c r="C21" s="14" t="s">
        <v>235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2.75">
      <c r="A22" s="14"/>
      <c r="B22" s="14"/>
      <c r="C22" s="14" t="s">
        <v>243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14"/>
      <c r="B23" s="14"/>
      <c r="C23" s="14" t="s">
        <v>240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14"/>
      <c r="B24" s="14"/>
      <c r="C24" s="14" t="s">
        <v>244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2.75">
      <c r="A27" s="86"/>
      <c r="B27" s="184" t="s">
        <v>237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14"/>
      <c r="P27" s="14"/>
      <c r="Q27" s="14"/>
      <c r="R27" s="14"/>
    </row>
    <row r="28" spans="1:18" ht="12.75">
      <c r="A28" s="86"/>
      <c r="B28" s="184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/>
      <c r="P28" s="14"/>
      <c r="Q28" s="14"/>
      <c r="R28" s="14"/>
    </row>
    <row r="29" spans="1:18" ht="12.75">
      <c r="A29" s="86"/>
      <c r="B29" s="184"/>
      <c r="C29" s="86" t="s">
        <v>241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14"/>
      <c r="P29" s="14"/>
      <c r="Q29" s="14"/>
      <c r="R29" s="14"/>
    </row>
    <row r="30" spans="1:18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14"/>
      <c r="P30" s="14"/>
      <c r="Q30" s="14"/>
      <c r="R30" s="14"/>
    </row>
    <row r="31" spans="1:18" ht="12.75">
      <c r="A31" s="86"/>
      <c r="B31" s="86"/>
      <c r="C31" s="11" t="s">
        <v>223</v>
      </c>
      <c r="D31" s="11" t="s">
        <v>224</v>
      </c>
      <c r="E31" s="11" t="s">
        <v>238</v>
      </c>
      <c r="F31" s="86"/>
      <c r="G31" s="86"/>
      <c r="H31" s="86"/>
      <c r="I31" s="86"/>
      <c r="J31" s="86"/>
      <c r="K31" s="86"/>
      <c r="L31" s="86"/>
      <c r="M31" s="86"/>
      <c r="N31" s="86"/>
      <c r="O31" s="14"/>
      <c r="P31" s="14"/>
      <c r="Q31" s="14"/>
      <c r="R31" s="14"/>
    </row>
    <row r="32" spans="1:18" ht="12.75">
      <c r="A32" s="86"/>
      <c r="B32" s="86"/>
      <c r="C32" s="178" t="s">
        <v>225</v>
      </c>
      <c r="D32" s="178" t="s">
        <v>227</v>
      </c>
      <c r="E32" s="178" t="s">
        <v>226</v>
      </c>
      <c r="F32" s="86"/>
      <c r="G32" s="86"/>
      <c r="H32" s="86"/>
      <c r="I32" s="86"/>
      <c r="J32" s="86"/>
      <c r="K32" s="86"/>
      <c r="L32" s="86"/>
      <c r="M32" s="86"/>
      <c r="N32" s="86"/>
      <c r="O32" s="14"/>
      <c r="P32" s="14"/>
      <c r="Q32" s="14"/>
      <c r="R32" s="14"/>
    </row>
    <row r="33" spans="1:18" ht="12.75">
      <c r="A33" s="86"/>
      <c r="B33" s="189">
        <v>0</v>
      </c>
      <c r="C33" s="177" t="s">
        <v>230</v>
      </c>
      <c r="D33" s="180">
        <v>0.5</v>
      </c>
      <c r="E33" s="183">
        <f>B33*D33</f>
        <v>0</v>
      </c>
      <c r="F33" s="86"/>
      <c r="G33" s="86"/>
      <c r="H33" s="86"/>
      <c r="I33" s="86"/>
      <c r="J33" s="86"/>
      <c r="K33" s="86"/>
      <c r="L33" s="86"/>
      <c r="M33" s="86"/>
      <c r="N33" s="86"/>
      <c r="O33" s="14"/>
      <c r="P33" s="14"/>
      <c r="Q33" s="14"/>
      <c r="R33" s="14"/>
    </row>
    <row r="34" spans="1:18" ht="12.75">
      <c r="A34" s="86"/>
      <c r="B34" s="189">
        <v>0.1</v>
      </c>
      <c r="C34" s="177" t="s">
        <v>231</v>
      </c>
      <c r="D34" s="180">
        <v>0.35</v>
      </c>
      <c r="E34" s="183">
        <f>B34*D34</f>
        <v>0.034999999999999996</v>
      </c>
      <c r="F34" s="86"/>
      <c r="G34" s="86"/>
      <c r="H34" s="86"/>
      <c r="I34" s="86"/>
      <c r="J34" s="86"/>
      <c r="K34" s="86"/>
      <c r="L34" s="86"/>
      <c r="M34" s="86"/>
      <c r="N34" s="86"/>
      <c r="O34" s="14"/>
      <c r="P34" s="14"/>
      <c r="Q34" s="14"/>
      <c r="R34" s="14"/>
    </row>
    <row r="35" spans="1:18" ht="12.75">
      <c r="A35" s="86"/>
      <c r="B35" s="189">
        <v>0.2</v>
      </c>
      <c r="C35" s="177" t="s">
        <v>232</v>
      </c>
      <c r="D35" s="180">
        <v>0.1</v>
      </c>
      <c r="E35" s="183">
        <f>B35*D35</f>
        <v>0.020000000000000004</v>
      </c>
      <c r="F35" s="86"/>
      <c r="G35" s="86"/>
      <c r="H35" s="86"/>
      <c r="I35" s="86"/>
      <c r="J35" s="86"/>
      <c r="K35" s="86"/>
      <c r="L35" s="86"/>
      <c r="M35" s="86"/>
      <c r="N35" s="86"/>
      <c r="O35" s="14"/>
      <c r="P35" s="14"/>
      <c r="Q35" s="14"/>
      <c r="R35" s="14"/>
    </row>
    <row r="36" spans="1:18" ht="12.75">
      <c r="A36" s="86"/>
      <c r="B36" s="189">
        <v>0.25</v>
      </c>
      <c r="C36" s="177" t="s">
        <v>233</v>
      </c>
      <c r="D36" s="180">
        <v>0.05</v>
      </c>
      <c r="E36" s="183">
        <f>B36*D36</f>
        <v>0.0125</v>
      </c>
      <c r="F36" s="86"/>
      <c r="G36" s="86"/>
      <c r="H36" s="86"/>
      <c r="I36" s="86"/>
      <c r="J36" s="86"/>
      <c r="K36" s="86"/>
      <c r="L36" s="86"/>
      <c r="M36" s="86"/>
      <c r="N36" s="86"/>
      <c r="O36" s="14"/>
      <c r="P36" s="14"/>
      <c r="Q36" s="14"/>
      <c r="R36" s="14"/>
    </row>
    <row r="37" spans="1:18" ht="13.5" thickBot="1">
      <c r="A37" s="86"/>
      <c r="B37" s="189">
        <v>0.3</v>
      </c>
      <c r="C37" s="177" t="s">
        <v>234</v>
      </c>
      <c r="D37" s="181"/>
      <c r="E37" s="183">
        <f>B37*D37</f>
        <v>0</v>
      </c>
      <c r="F37" s="86"/>
      <c r="G37" s="86"/>
      <c r="H37" s="86"/>
      <c r="I37" s="86"/>
      <c r="J37" s="86"/>
      <c r="K37" s="86"/>
      <c r="L37" s="86"/>
      <c r="M37" s="86"/>
      <c r="N37" s="86"/>
      <c r="O37" s="14"/>
      <c r="P37" s="14"/>
      <c r="Q37" s="14"/>
      <c r="R37" s="14"/>
    </row>
    <row r="38" spans="1:18" ht="13.5" thickBot="1">
      <c r="A38" s="86"/>
      <c r="B38" s="86"/>
      <c r="C38" s="185"/>
      <c r="D38" s="182">
        <f>SUM(D33:D37)</f>
        <v>1</v>
      </c>
      <c r="E38" s="188">
        <f>SUM(E33:E37)</f>
        <v>0.0675</v>
      </c>
      <c r="F38" s="186" t="s">
        <v>239</v>
      </c>
      <c r="G38" s="86"/>
      <c r="H38" s="86"/>
      <c r="I38" s="86"/>
      <c r="J38" s="86"/>
      <c r="K38" s="86"/>
      <c r="L38" s="86"/>
      <c r="M38" s="86"/>
      <c r="N38" s="86"/>
      <c r="O38" s="14"/>
      <c r="P38" s="14"/>
      <c r="Q38" s="14"/>
      <c r="R38" s="14"/>
    </row>
    <row r="39" spans="1:18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14"/>
      <c r="P39" s="14"/>
      <c r="Q39" s="14"/>
      <c r="R39" s="14"/>
    </row>
    <row r="40" spans="1:18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14"/>
      <c r="P40" s="14"/>
      <c r="Q40" s="14"/>
      <c r="R40" s="14"/>
    </row>
    <row r="41" spans="1:18" ht="12.75">
      <c r="A41" s="86"/>
      <c r="B41" s="86"/>
      <c r="C41" s="86" t="s">
        <v>242</v>
      </c>
      <c r="D41" s="86"/>
      <c r="E41" s="86"/>
      <c r="F41" s="86"/>
      <c r="G41" s="187">
        <f>E38</f>
        <v>0.0675</v>
      </c>
      <c r="H41" s="86"/>
      <c r="I41" s="86"/>
      <c r="J41" s="86"/>
      <c r="K41" s="86"/>
      <c r="L41" s="86"/>
      <c r="M41" s="86"/>
      <c r="N41" s="86"/>
      <c r="O41" s="14"/>
      <c r="P41" s="14"/>
      <c r="Q41" s="14"/>
      <c r="R41" s="14"/>
    </row>
    <row r="42" spans="1:18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14"/>
      <c r="P42" s="14"/>
      <c r="Q42" s="14"/>
      <c r="R42" s="14"/>
    </row>
    <row r="43" spans="1:18" ht="12.75">
      <c r="A43" s="86"/>
      <c r="B43" s="86"/>
      <c r="C43" s="86" t="s">
        <v>246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14"/>
      <c r="P43" s="14"/>
      <c r="Q43" s="14"/>
      <c r="R43" s="14"/>
    </row>
    <row r="44" spans="1:18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4"/>
      <c r="P44" s="14"/>
      <c r="Q44" s="14"/>
      <c r="R44" s="14"/>
    </row>
    <row r="45" spans="1:18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4"/>
      <c r="P45" s="14"/>
      <c r="Q45" s="14"/>
      <c r="R45" s="14"/>
    </row>
    <row r="46" spans="1:18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4"/>
      <c r="P46" s="14"/>
      <c r="Q46" s="14"/>
      <c r="R46" s="14"/>
    </row>
    <row r="47" spans="1:18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14"/>
      <c r="P47" s="14"/>
      <c r="Q47" s="14"/>
      <c r="R47" s="14"/>
    </row>
    <row r="48" spans="1:18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14"/>
      <c r="P48" s="14"/>
      <c r="Q48" s="14"/>
      <c r="R48" s="14"/>
    </row>
    <row r="49" spans="1:18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14"/>
      <c r="P49" s="14"/>
      <c r="Q49" s="14"/>
      <c r="R49" s="14"/>
    </row>
    <row r="50" spans="1:14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Interactive Pricing Calculator</dc:title>
  <dc:subject/>
  <dc:creator>GillMark</dc:creator>
  <cp:keywords>Product and Capability Development</cp:keywords>
  <dc:description/>
  <cp:lastModifiedBy>Jessica Justin</cp:lastModifiedBy>
  <cp:lastPrinted>2006-05-15T07:07:43Z</cp:lastPrinted>
  <dcterms:created xsi:type="dcterms:W3CDTF">2002-07-15T06:07:01Z</dcterms:created>
  <dcterms:modified xsi:type="dcterms:W3CDTF">2017-06-09T00:27:59Z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MAJAEAKWN5VJ-9-4595</vt:lpwstr>
  </property>
  <property fmtid="{D5CDD505-2E9C-101B-9397-08002B2CF9AE}" pid="3" name="_dlc_DocIdItemGuid">
    <vt:lpwstr>8d292b19-319a-4a26-96d9-f2083d9a857e</vt:lpwstr>
  </property>
  <property fmtid="{D5CDD505-2E9C-101B-9397-08002B2CF9AE}" pid="4" name="_dlc_DocIdUrl">
    <vt:lpwstr>http://teams.tourism.sa.com/sites/dst/dd/_layouts/DocIdRedir.aspx?ID=MAJAEAKWN5VJ-9-4595, MAJAEAKWN5VJ-9-4595</vt:lpwstr>
  </property>
  <property fmtid="{D5CDD505-2E9C-101B-9397-08002B2CF9AE}" pid="5" name="e00d834cde5f4e9cad372e3ad67f74a7">
    <vt:lpwstr/>
  </property>
  <property fmtid="{D5CDD505-2E9C-101B-9397-08002B2CF9AE}" pid="6" name="p16e72140df04debbf7554ca912a0e0a">
    <vt:lpwstr/>
  </property>
  <property fmtid="{D5CDD505-2E9C-101B-9397-08002B2CF9AE}" pid="7" name="b0dc9a0282d4404287c1a10b3918984f">
    <vt:lpwstr/>
  </property>
  <property fmtid="{D5CDD505-2E9C-101B-9397-08002B2CF9AE}" pid="8" name="b13f93b92c834574a095dcc748648fef">
    <vt:lpwstr/>
  </property>
  <property fmtid="{D5CDD505-2E9C-101B-9397-08002B2CF9AE}" pid="9" name="TaxKeywordTaxHTField">
    <vt:lpwstr>Product and Capability Development|6dbc7a0b-b04d-4aa9-abff-d425a759590c</vt:lpwstr>
  </property>
  <property fmtid="{D5CDD505-2E9C-101B-9397-08002B2CF9AE}" pid="10" name="Business_x0020_Classification_x0020_Scheme">
    <vt:lpwstr/>
  </property>
  <property fmtid="{D5CDD505-2E9C-101B-9397-08002B2CF9AE}" pid="11" name="dcfe14fa01cd4337a840b399a22dda3a">
    <vt:lpwstr/>
  </property>
  <property fmtid="{D5CDD505-2E9C-101B-9397-08002B2CF9AE}" pid="12" name="TaxKeyword">
    <vt:lpwstr>109;#Product and Capability Development|6dbc7a0b-b04d-4aa9-abff-d425a759590c</vt:lpwstr>
  </property>
  <property fmtid="{D5CDD505-2E9C-101B-9397-08002B2CF9AE}" pid="13" name="Month">
    <vt:lpwstr/>
  </property>
  <property fmtid="{D5CDD505-2E9C-101B-9397-08002B2CF9AE}" pid="14" name="Financial_x0020_Year">
    <vt:lpwstr/>
  </property>
  <property fmtid="{D5CDD505-2E9C-101B-9397-08002B2CF9AE}" pid="15" name="SATC_x0020_Deparment">
    <vt:lpwstr/>
  </property>
  <property fmtid="{D5CDD505-2E9C-101B-9397-08002B2CF9AE}" pid="16" name="Document_x0020_Type">
    <vt:lpwstr/>
  </property>
  <property fmtid="{D5CDD505-2E9C-101B-9397-08002B2CF9AE}" pid="17" name="TaxCatchAll">
    <vt:lpwstr>109;#Product and Capability Development</vt:lpwstr>
  </property>
  <property fmtid="{D5CDD505-2E9C-101B-9397-08002B2CF9AE}" pid="18" name="EmAttachCount">
    <vt:lpwstr/>
  </property>
  <property fmtid="{D5CDD505-2E9C-101B-9397-08002B2CF9AE}" pid="19" name="EmAttachmentNames">
    <vt:lpwstr/>
  </property>
  <property fmtid="{D5CDD505-2E9C-101B-9397-08002B2CF9AE}" pid="20" name="EmImportance">
    <vt:lpwstr/>
  </property>
  <property fmtid="{D5CDD505-2E9C-101B-9397-08002B2CF9AE}" pid="21" name="EmCC">
    <vt:lpwstr/>
  </property>
  <property fmtid="{D5CDD505-2E9C-101B-9397-08002B2CF9AE}" pid="22" name="EmID">
    <vt:lpwstr/>
  </property>
  <property fmtid="{D5CDD505-2E9C-101B-9397-08002B2CF9AE}" pid="23" name="EmBCC">
    <vt:lpwstr/>
  </property>
  <property fmtid="{D5CDD505-2E9C-101B-9397-08002B2CF9AE}" pid="24" name="EmFromName">
    <vt:lpwstr/>
  </property>
  <property fmtid="{D5CDD505-2E9C-101B-9397-08002B2CF9AE}" pid="25" name="EmCon">
    <vt:lpwstr/>
  </property>
  <property fmtid="{D5CDD505-2E9C-101B-9397-08002B2CF9AE}" pid="26" name="EmSubject">
    <vt:lpwstr/>
  </property>
  <property fmtid="{D5CDD505-2E9C-101B-9397-08002B2CF9AE}" pid="27" name="EmType">
    <vt:lpwstr/>
  </property>
  <property fmtid="{D5CDD505-2E9C-101B-9397-08002B2CF9AE}" pid="28" name="EmDateSent">
    <vt:lpwstr/>
  </property>
  <property fmtid="{D5CDD505-2E9C-101B-9397-08002B2CF9AE}" pid="29" name="EmToAddress">
    <vt:lpwstr/>
  </property>
  <property fmtid="{D5CDD505-2E9C-101B-9397-08002B2CF9AE}" pid="30" name="EmDateReceived">
    <vt:lpwstr/>
  </property>
  <property fmtid="{D5CDD505-2E9C-101B-9397-08002B2CF9AE}" pid="31" name="EmTo">
    <vt:lpwstr/>
  </property>
  <property fmtid="{D5CDD505-2E9C-101B-9397-08002B2CF9AE}" pid="32" name="EmFrom">
    <vt:lpwstr/>
  </property>
  <property fmtid="{D5CDD505-2E9C-101B-9397-08002B2CF9AE}" pid="33" name="EmDate">
    <vt:lpwstr/>
  </property>
  <property fmtid="{D5CDD505-2E9C-101B-9397-08002B2CF9AE}" pid="34" name="EmSensitivity">
    <vt:lpwstr/>
  </property>
  <property fmtid="{D5CDD505-2E9C-101B-9397-08002B2CF9AE}" pid="35" name="EmCategory">
    <vt:lpwstr/>
  </property>
  <property fmtid="{D5CDD505-2E9C-101B-9397-08002B2CF9AE}" pid="36" name="EmBody">
    <vt:lpwstr/>
  </property>
  <property fmtid="{D5CDD505-2E9C-101B-9397-08002B2CF9AE}" pid="37" name="EmConversationID">
    <vt:lpwstr/>
  </property>
  <property fmtid="{D5CDD505-2E9C-101B-9397-08002B2CF9AE}" pid="38" name="EmConversationIndex">
    <vt:lpwstr/>
  </property>
</Properties>
</file>